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26มึค68\"/>
    </mc:Choice>
  </mc:AlternateContent>
  <xr:revisionPtr revIDLastSave="0" documentId="8_{9C8A8EF7-225F-440A-B2AA-13551D89219B}" xr6:coauthVersionLast="47" xr6:coauthVersionMax="47" xr10:uidLastSave="{00000000-0000-0000-0000-000000000000}"/>
  <bookViews>
    <workbookView xWindow="-120" yWindow="-120" windowWidth="29040" windowHeight="15840" tabRatio="816" activeTab="1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ภาวะผู้นำและศักยภาพ" sheetId="13" r:id="rId7"/>
    <sheet name="วิสัยทัศน์และการวางกลยุทธ์" sheetId="14" r:id="rId8"/>
    <sheet name="การสอนงานและการมอบหมายงาน" sheetId="12" r:id="rId9"/>
    <sheet name="สรุปผล" sheetId="3" r:id="rId10"/>
  </sheets>
  <definedNames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H26" i="3" s="1"/>
  <c r="G25" i="3"/>
  <c r="H25" i="3" s="1"/>
  <c r="G24" i="3"/>
  <c r="H24" i="3" s="1"/>
  <c r="G17" i="3"/>
  <c r="H17" i="3" s="1"/>
  <c r="G16" i="3"/>
  <c r="H16" i="3" s="1"/>
  <c r="G15" i="3"/>
  <c r="H15" i="3" s="1"/>
  <c r="G14" i="3"/>
  <c r="H14" i="3" s="1"/>
  <c r="G13" i="3"/>
  <c r="H22" i="3"/>
  <c r="H21" i="3"/>
  <c r="H20" i="3"/>
  <c r="H19" i="3"/>
  <c r="H13" i="3"/>
  <c r="G27" i="3" l="1"/>
  <c r="G28" i="3" s="1"/>
  <c r="G29" i="3" s="1"/>
  <c r="D33" i="12" l="1"/>
  <c r="C33" i="12"/>
  <c r="D30" i="14"/>
  <c r="C30" i="14"/>
  <c r="D33" i="13"/>
  <c r="C33" i="13"/>
  <c r="D33" i="7"/>
  <c r="C33" i="7"/>
  <c r="D33" i="6"/>
  <c r="C33" i="6"/>
  <c r="D33" i="5"/>
  <c r="C33" i="5"/>
  <c r="D33" i="4"/>
  <c r="C33" i="4"/>
  <c r="D33" i="2"/>
  <c r="C33" i="2"/>
  <c r="C15" i="1" l="1"/>
  <c r="D8" i="3"/>
  <c r="D7" i="3"/>
  <c r="D6" i="3"/>
  <c r="D5" i="3"/>
  <c r="D4" i="3"/>
  <c r="D28" i="14"/>
  <c r="C28" i="14"/>
  <c r="D31" i="13"/>
  <c r="C31" i="13"/>
  <c r="D31" i="12"/>
  <c r="C31" i="12"/>
  <c r="C31" i="4"/>
  <c r="D31" i="7"/>
  <c r="C31" i="7"/>
  <c r="D31" i="6"/>
  <c r="C31" i="6"/>
  <c r="D31" i="5"/>
  <c r="C31" i="5"/>
  <c r="D31" i="4"/>
  <c r="C17" i="1" l="1"/>
  <c r="D31" i="2"/>
  <c r="C31" i="2"/>
  <c r="D32" i="4" l="1"/>
  <c r="E14" i="3" s="1"/>
  <c r="F14" i="3" s="1"/>
  <c r="D32" i="13"/>
  <c r="E24" i="3" s="1"/>
  <c r="F24" i="3" s="1"/>
  <c r="F20" i="3"/>
  <c r="D32" i="5"/>
  <c r="E15" i="3" s="1"/>
  <c r="F15" i="3" s="1"/>
  <c r="D32" i="6"/>
  <c r="E16" i="3" s="1"/>
  <c r="F16" i="3" s="1"/>
  <c r="C32" i="4"/>
  <c r="F22" i="3"/>
  <c r="D32" i="7"/>
  <c r="E17" i="3" s="1"/>
  <c r="F17" i="3" s="1"/>
  <c r="C32" i="12"/>
  <c r="D29" i="14"/>
  <c r="E25" i="3" s="1"/>
  <c r="F25" i="3" s="1"/>
  <c r="D32" i="12"/>
  <c r="E26" i="3" s="1"/>
  <c r="F26" i="3" s="1"/>
  <c r="C29" i="14"/>
  <c r="C32" i="5"/>
  <c r="F21" i="3"/>
  <c r="C32" i="13"/>
  <c r="C32" i="6"/>
  <c r="C32" i="7"/>
  <c r="F19" i="3"/>
  <c r="C32" i="2"/>
  <c r="D32" i="2"/>
  <c r="E13" i="3" s="1"/>
  <c r="F13" i="3" s="1"/>
  <c r="E27" i="3" l="1"/>
  <c r="E28" i="3" s="1"/>
  <c r="E29" i="3" s="1"/>
</calcChain>
</file>

<file path=xl/sharedStrings.xml><?xml version="1.0" encoding="utf-8"?>
<sst xmlns="http://schemas.openxmlformats.org/spreadsheetml/2006/main" count="396" uniqueCount="261">
  <si>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</si>
  <si>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</si>
  <si>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</si>
  <si>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</si>
  <si>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</si>
  <si>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</si>
  <si>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</si>
  <si>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</si>
  <si>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</si>
  <si>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</si>
  <si>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</si>
  <si>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</si>
  <si>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</si>
  <si>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</si>
  <si>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</si>
  <si>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</si>
  <si>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</si>
  <si>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</si>
  <si>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</si>
  <si>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</si>
  <si>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</si>
  <si>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4. จำนวนวิธีการทำงานแบบใหม่ที่คาดว่าจะทำให้งานมีประสิทธิภาพมากกว่าเติมเพื่อให้ได้ผลงานตามที่กำหนดไว้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</si>
  <si>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</si>
  <si>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</si>
  <si>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</si>
  <si>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</si>
  <si>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</si>
  <si>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</si>
  <si>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</si>
  <si>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</si>
  <si>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</si>
  <si>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4. บริหารจัดการและทุ่มเทเวลา ตลอดจนทรัพยากรเพื่อให้ได้ประโยชน์สูงสุดต่อภารกิจของ หน่วยงานตามที่วางแผนไว้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</si>
  <si>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</si>
  <si>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</si>
  <si>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</si>
  <si>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</si>
  <si>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</si>
  <si>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</si>
  <si>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</si>
  <si>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</si>
  <si>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</si>
  <si>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</si>
  <si>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สรุปผลคะแนนการประเมินสมรรถนะ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</si>
  <si>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</si>
  <si>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</si>
  <si>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</si>
  <si>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</si>
  <si>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</si>
  <si>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</si>
  <si>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</si>
  <si>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</si>
  <si>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</si>
  <si>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</si>
  <si>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บุคลากรประเภทสนับสนุน ตำแหน่งประเภททั่วไป</t>
  </si>
  <si>
    <t>บุคลากรประเภทสนับสนุน ตำแหน่งวิชาชีพเฉพาะ/เชี่ยวชาญเฉพาะ</t>
  </si>
  <si>
    <t>บุคลากรประเภทวิชาการ</t>
  </si>
  <si>
    <t>บุคลากรประเภทสนับสนุน ตำแหน่งบริหาร</t>
  </si>
  <si>
    <t>บุคลากรประเภทวิชาการ ตำแหน่งบริหาร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</si>
  <si>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</si>
  <si>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</si>
  <si>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</si>
  <si>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</si>
  <si>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</si>
  <si>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</si>
  <si>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</si>
  <si>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</si>
  <si>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</si>
  <si>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</si>
  <si>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</si>
  <si>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</si>
  <si>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</si>
  <si>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</si>
  <si>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</si>
  <si>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</si>
  <si>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</si>
  <si>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</si>
  <si>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</si>
  <si>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</si>
  <si>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</si>
  <si>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</si>
  <si>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</si>
  <si>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</si>
  <si>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</si>
  <si>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</si>
  <si>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</si>
  <si>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</si>
  <si>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</si>
  <si>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</si>
  <si>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</si>
  <si>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</si>
  <si>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</si>
  <si>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</si>
  <si>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</si>
  <si>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</si>
  <si>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</si>
  <si>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</si>
  <si>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</si>
  <si>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</si>
  <si>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</si>
  <si>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</si>
  <si>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</si>
  <si>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</si>
  <si>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</si>
  <si>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</si>
  <si>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</si>
  <si>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3. สามารถเชื่อมโยง และบูรณาการ 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</si>
  <si>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นำเสนอวิธีการในการให้บริการที่ผู้รับบริการจะได้รับประโยชน์สูงสุดและมีความพึงพอใจมากที่สุด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</si>
  <si>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</si>
  <si>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</si>
  <si>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</si>
  <si>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</si>
  <si>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</si>
  <si>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</si>
  <si>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</si>
  <si>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</si>
  <si>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</si>
  <si>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</si>
  <si>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</si>
  <si>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</si>
  <si>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</si>
  <si>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</si>
  <si>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1. ติดตามเทคโนโลยีหรือองค์ความรู้ใหม่ๆ ที่เกี่ยวข้องกับงานของตนที่รับผิดชอบโดยตรงเพื่อนำมาปรับปรุงพัฒนางานของตนเอง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</si>
  <si>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</si>
  <si>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</si>
  <si>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</si>
  <si>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</si>
  <si>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</si>
  <si>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3. นำความรู้ที่ตนเองชำนาญงานประกอบ การจัดทำวิจัย เพื่อการพัฒนางาน หรือคู่มือการปฏิบัติงาน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</si>
  <si>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</si>
  <si>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</si>
  <si>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</si>
  <si>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</si>
  <si>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</si>
  <si>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1. ส่งเสริมให้เกิดการพัฒนาความสามารถและความเชี่ยวชาญของบุคลากรในระดับต่างๆ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</si>
  <si>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</si>
  <si>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</si>
  <si>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</si>
  <si>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</si>
  <si>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</si>
  <si>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</si>
  <si>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</si>
  <si>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</si>
  <si>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</si>
  <si>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</si>
  <si>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</si>
  <si>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</si>
  <si>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</si>
  <si>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</si>
  <si>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</si>
  <si>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</si>
  <si>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</si>
  <si>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</si>
  <si>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</si>
  <si>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</si>
  <si>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</si>
  <si>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</si>
  <si>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</si>
  <si>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</si>
  <si>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</si>
  <si>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</si>
  <si>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</si>
  <si>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</si>
  <si>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</si>
  <si>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</si>
  <si>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</si>
  <si>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</si>
  <si>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</si>
  <si>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</si>
  <si>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 หรือต่อองค์กร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</si>
  <si>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</si>
  <si>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</si>
  <si>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</si>
  <si>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</si>
  <si>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</si>
  <si>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</si>
  <si>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</si>
  <si>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 xml:space="preserve">4. สนับสนุนด้านทรัพยากร เช่น เครื่องคอมพิวเตอร์ โทรศัพท์ และบุคลากรเป็นต้น 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</si>
  <si>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</si>
  <si>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โครงการที่จะส่งเสริมให้สมาชิกทุกคนในทีมตระหนักถึงการร่วมแรงร่วมใจกันในรูปแบบต่างๆ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</si>
  <si>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</si>
  <si>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</si>
  <si>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สภาวะผู้นำและศักยภาพเพื่อนำการปรับเปลี่ยน</t>
  </si>
  <si>
    <t>1. วางแผนการประชุม ดำเนินการประชุมให้เป็นไปตามระเบียบ วาระ วัตถุประสงค์ และเวลา ตลอดจนมอบหมายงานให้แก่บุคคลในกลุ่มได้ รวมถึงการติดตามผลการมอบหมายงาน</t>
  </si>
  <si>
    <t>2. แจ้งข่าวสารให้ผู้ที่จะได้รับผลกระทบจากการตัดสินใจรับทราบ และอธิบายเหตุผลในการตัดสินใจให้ผู้ที่เกี่ยวข้องทราบ</t>
  </si>
  <si>
    <t>3. มีความเข้าใจในการเปลี่ยนแปลงและพร้อมที่จะปรับเปลี่ยนพฤติกรรมในการปฏิบัติงานให้สอดคล้องกับการเปลี่ยนแปลงของหน่วยงาน</t>
  </si>
  <si>
    <t>4. ศึกษาถึงผลกระทบในการปฏิบัติงาน ปรับแผนการปฏิบัติงาน และการพัฒนาตนเองให้มีศักยภาพ ให้สอดคล้องกับการเปลี่ยนแปลงของหน่วยงาน</t>
  </si>
  <si>
    <t>5. สามารถปฏิบัติงานได้อย่างมีศักยภาพและมีความสุขในการเปลี่ยนแปลง ส่งผลต่อผลงานที่เพิ่มขึ้น</t>
  </si>
  <si>
    <t>1. ส่งเสริมและกระทำการเพื่อให้กลุ่มงานปฏิบัติหน้าที่ได้อย่างเต็มประสิทธิภาพ พร้อมที่จะช่วยเหลือเพื่อนร่วมงาน หรือทีมงานให้ตระหนักและเข้าใจถึงความจำเป็นในการเปลี่ยนแปลงของหน่วยงาน</t>
  </si>
  <si>
    <t>2. กำหนดเป้าหมาย ทิศทางที่ชัดเจน จัดกลุ่มงานและเลือกคนให้เหมาะกับงาน หรือกำหนดวิธีการที่จะทำให้กลุ่มทำงานได้ดีขึ้น หรือกระตุ้นให้เพื่อนร่วมงาน หรือทีมงาน เล็งเห็นโอกาสและประโยชน์ของหน่วยงาน และตนเองที่จะได้รับในการเปลี่ยนแปลง</t>
  </si>
  <si>
    <t>3. รับฟังความคิดเห็นของผู้อื่น ส่งเสริม และสนับสนุนให้เพื่อนร่วมงาน หรือทีมงานให้มีศักยภาพทั้งร่างกายและจิตใจ และมีความพร้อมในด้านความรู้ ความสามารถ และทักษะที่จำเป็นในการปฏิบัติงาน</t>
  </si>
  <si>
    <t>4. ส่งเสริม และสนับสนุนให้เพื่อนร่วมงาน หรือทีมงานมีส่วนร่วมในการเสนอแผนงาน โครงการ กิจกรรมหรือวิธีการต่างๆ ที่เหมาะสมในการแสดงศักยภาพเพื่อนำการปรับเปลี่ยนหน่วยงาน</t>
  </si>
  <si>
    <t>1. เป็นที่ปรึกษาและช่วยเหลือทีมงาน รับฟังความคิดเห็นที่แตกต่างของเพื่อนร่วมงาน หรือทีมงานที่ยังมองไม่เห็นความสำคัญของการปรับเปลี่ยนตนเอง พร้อมทั้งเปรียบเทียบความแตกต่างในสาระสำคัญในสิ่งที่ปฏิบัติในปัจจุบันและสิ่งที่จะปฏิบัติในการเปลี่ยนแปลง</t>
  </si>
  <si>
    <t>2. มีวิธีการที่โน้มน้าวให้เพื่อนร่วมงาน หรือทีมงานมองเห็นความสำคัญของการเปลี่ยนแปลง พร้อมทั้งการสร้างบรรยากาศในการปฏิบัติงานให้มีความสุข</t>
  </si>
  <si>
    <t>3. รับฟังปัญหาของทีมงาน การเปิดโอกาสให้เพื่อนร่วมงาน หรือทีมงานนำเสนอและแลกเปลี่ยนความคิดเห็นองค์ความรู้ประสบการณ์ซึ่งกันและกันเพื่อให้เกิดองค์ความรู้ใหม่ในการเปลี่ยนแปลง</t>
  </si>
  <si>
    <t>4. จัดหาบุคลากร ทรัพยากร หรือข้อมูลที่สำคัญให้ทีมงาน ประชุม สัมมนาเพื่อรับฟังความคิดเห็นที่หลากหลายจากเพื่อนร่วมงาน หรือทีมงานที่ยังไม่ยอมรับการเปลี่ยนแปลง และกระตุ้นให้ทุกคนยอมรับในปรับเปลี่ยนตนเอง และให้มีส่วนร่วมในการกำหนดแผนงาน โครงการกิจกรรมต่อไป</t>
  </si>
  <si>
    <t>1. นำผล หรือแนวทาง ที่ได้จากการประชุม สัมมนามาปรับแผนงาน โครงการ กิจกรรม แนวทางหรือหลักการ เพื่อเป็นกรอบปฏิบัติงานของทีมงาน และเป็นประโยชน์ต่อหน่วยงาน</t>
  </si>
  <si>
    <t>2. ประพฤติตนอยู่ในกรอบของแนวทางหรือหลักการปฏิบัตินั้น และประพฤติตนเป็นแบบอย่างที่ดี</t>
  </si>
  <si>
    <t>3. มีวิธีการ หรือแนวทางการปฏิบัติงานรูปแบบใหม่ที่หลากหลายในการบริหารจัดการในการเปลี่ยนแปลง</t>
  </si>
  <si>
    <t>4. การบังคับบัญชาและสั่งการตามหลักธรรมาภิบาล ติดตามและประเมินผลการบริหารจัดการในการเปลี่ยนแปลงเพื่อนำไปพัฒนาศักยภาพเพื่อนำการปรับเปลี่ยนต่อไป</t>
  </si>
  <si>
    <t>1. สร้างแรงจูงใจ สร้างขวัญและกำลังใจ ให้ทีมงานเกิดความมั่นใจ มีความเชื่อมั่นในการปฏิบัติภารกิจให้สำเร็จลุล่วง</t>
  </si>
  <si>
    <t>2. มีวิสัยทัศน์ในการสร้างกลยุทธ์เพื่อรับมือกับการเปลี่ยนแปลง มีแผนงาน กลยุทธ์ มาตรการ เพื่อผลักดันให้บุคลากรสามารถปฏิบัติงานได้อย่างราบรื่น และประสบผลสำเร็จ</t>
  </si>
  <si>
    <t>3. ให้ทีมงานมีส่วนร่วมในการร่วมกันคิดวิสัยทัศน์ในการสร้างกลยุทธ์เพื่อรับมือกับการเปลี่ยนแปลงในอนาคต</t>
  </si>
  <si>
    <t>4. ติดตามและประเมินผลการดำเนินการแผนงานที่กำหนดไว้</t>
  </si>
  <si>
    <t>วิสัยทัศน์และการวางกลยุทธ์</t>
  </si>
  <si>
    <t>1. สามารถอธิบายได้อย่างชัดเจนว่างานหรือกิจกรรมที่ทำเกี่ยวข้องหรือส่งเสริมการปฏิบัติตามวิสัยทัศน์ของมหาวิทยาลัยอย่างไร</t>
  </si>
  <si>
    <t>2. สามารถอธิบายได้ว่านโยบาย ภารกิจ และกลยุทธ์ของภาครัฐและมหาวิทยาลัยสัมพันธ์เชื่อมโยงกับภารกิจของหน่วยงานที่ดูแลรับผิดชอบอย่างไร</t>
  </si>
  <si>
    <t>3. สามารถตรวจสอบและระบุปัญหา อุปสรรค หรือโอกาสที่เกิดขึ้นในหน่วยงานได้อย่างมีเหตุผลและชัดเจน</t>
  </si>
  <si>
    <t>1. สามารถอธิบายได้อย่างชัดเจนถึงวิสัยทัศน์และเป้าหมายทางกลยุทธ์ของสถาบันอุดมศึกษา และเชื่อมโยงว่าหน่วยงานที่ดูแลรับผิดชอบเป็นส่วนหนึ่งของการบรรลุวิสัยทัศน์และเป้าหมายเหล่านั้นได้อย่างไร</t>
  </si>
  <si>
    <t>2. สามารถเรียนรู้และรับฟังความคิดเห็นจากผู้อื่นเพื่อใช้เป็นข้อมูลในการประกอบการกำหนดวิสัยทัศน์ของหน่วยงาน</t>
  </si>
  <si>
    <t>3. สามารถใช้ประสบการณ์และความรู้ที่มีเพื่อปรับปรุงและประยุกต์ใช้กลยุทธ์ของหน่วยงานให้สอดคล้องกับกลยุทธ์ของมหาวิทยาลัย</t>
  </si>
  <si>
    <t>4. สามารถปรับปรุงกลยุทธ์ของหน่วยงานให้เหมาะสมกับการเปลี่ยนแปลงหรือสถานการณ์ภายนอกที่มีผลต่อการดำเนินงานขององค์กร</t>
  </si>
  <si>
    <t>1. สร้างสภาพแวดล้อมและโอกาสให้กับสมาชิกในทีมเพื่อให้พวกเขารู้สึกถึงความสำคัญของวิสัยทัศน์และมีความกระตือรือร้นในการทำงานตามวิสัยทัศน์นั้น</t>
  </si>
  <si>
    <t>2. ให้คำปรึกษาและแนะนำวิธีการปฏิบัติงานให้สอดคล้องกับวิสัยทัศน์และเป้าหมายขององค์กรอย่างเหมาะสม</t>
  </si>
  <si>
    <t>3. ใช้ทฤษฎีหรือแนวคิดทางการบริหารเชิงลึกเพื่อพัฒนาเป้าหมายหรือกลยุทธ์ของหน่วยงานให้มีความเหมาะสมและเฉพาะเจาะจงตามสถานการณ์</t>
  </si>
  <si>
    <t>4. นำเสนอแนวทางการปฏิบัติที่มีผลสำเร็จและเป็นที่ยอมรับในวงการหรือผลการวิจัยที่เกี่ยวข้องมาประยุกต์ใช้ในการกำหนดแผนงานเชิงกลยุทธ์ของหน่วยงานให้เหมาะสมและมีประสิทธิภาพ</t>
  </si>
  <si>
    <t>1. สามารถกำหนดนโยบายใหม่ที่สอดคล้องกับวิสัยทัศน์และเป้าหมายของมหาวิทยาลัย เช่น การสร้างนโยบายที่ส่งเสริมนวัตกรรม การทำงานร่วมกับชุมชน หรือการพัฒนาการเรียนรู้และการสอน</t>
  </si>
  <si>
    <t>2. สามารถประเมินและวิเคราะห์สถานการณ์ที่มหาวิทยาลัยพบเจอในด้านต่างๆ เช่น สภาพการเงิน แนวโน้มทางการศึกษา หรือความต้องการของนักศึกษา เพื่อใช้ในการกำหนดกลยุทธ์ต่อไป</t>
  </si>
  <si>
    <t>3. สามารถทำการคาดการณ์และกำหนดกลยุทธ์ให้สอดคล้องกับสถานการณ์ที่มีการเปลี่ยนแปลง โดยพิจารณาถึงความต้องการและความเหมาะสมของมหาวิทยาลัยในการตอบสนองต่อสถานการณ์ดังกล่าว</t>
  </si>
  <si>
    <t>1. รู้และเข้าใจวิสัยทัศน์ระดับประเทศ</t>
  </si>
  <si>
    <t>2. ศึกษา วิเคราะห์ข้อมูลเพื่อนำมากำหนดวิสัยทัศน์ของมหาวิทยาลัยให้สอดคล้องกับวิสัยทัศน์ระดับประเทศ</t>
  </si>
  <si>
    <t>3. กำหนดวิสัยทัศน์ เป้าหมาย และทิศทางในการปฏิบัติหน้าที่ของมหาวิทยาลัยเพื่อให้บรรลุวิสัยทัศน์ซึ่งสอดคล้องกับวิสัยทัศน์ระดับประเทศ หรือสังคมอย่างเหมาะสม</t>
  </si>
  <si>
    <t>4. สามารถทำการปรับเปลี่ยนทิศทางของกลยุทธ์โดยต่อเนื่อง ให้สอดคล้องกับการเปลี่ยนแปลงที่เกิดขึ้นภายนอกและภายในมหาวิทยาลัยเพื่อให้สามารถบรรลุเป้าหมายและวิสัยทัศน์ได้อย่างมีประสิทธิภาพ</t>
  </si>
  <si>
    <t>การสอนงานและการมอบหมายงาน</t>
  </si>
  <si>
    <t>1. มีการวางแผนผลการปฏิบัติราชการในหน่วยงาน</t>
  </si>
  <si>
    <t>2. วิเคราะห์ภาระงาน กำหนดตัวชี้วัด และกำหนดเป้าหมายพร้อมทั้งสมรรถนะในการปฏิบัติงานในหน่วยงานได้อย่างชัดเจน</t>
  </si>
  <si>
    <t>3. มอบหมายภาระงาน ตัวชี้วัด เป้าหมาย และสมรรถนะในการปฏิบัติงานให้ผู้รับผิดชอบได้</t>
  </si>
  <si>
    <t>4. ติดตามผลการดำเนินการโดยการให้คำปรึกษา หารือการแนะนำ การสอนงาน และการลงมือปฏิบัติให้เป็นแนวทางหรือตัวอย่าง เพื่อผู้รับมอบหมายงานสามารถปฏิบัติงานต่อไปได้</t>
  </si>
  <si>
    <t>5. ชี้แนะวิธีการค้นคว้าหาความรู้จากแหล่งข้อมูล หรือแหล่งทรัพยากรอื่นๆ เพื่อใช้ในการพัฒนาผลการปฏิบัติงาน เช่น การค้นหาความรู้จากสื่ออิเล็กทรอนิกส์ จากผู้มีประสบการณ์สาขาวิชาชีพที่เกี่ยวข้องในสืบเสาะหาข้อมูล เป็นต้น</t>
  </si>
  <si>
    <t>1. สามารถนำผลการดำเนินการที่พบจากการให้คำปรึกษา หารือ การแนะนำ การสอนงาน ปัญหาและอุปสรรคในการดำเนินการที่ไม่สำเร็จของผู้ได้รับมอบหมายมาจัดทำแผนงาน โครงการ และกิจกรรมประกอบการพัฒนาวิธีการปฏิบัติงาน</t>
  </si>
  <si>
    <t>2. สรุปผลการให้คำปรึกษา หารือ คำแนะนำ รวมถึงการสอนงานทั้งที่เป็นทางการและไม่เป็นทางการ พร้อมทั้งการส่งเสริมข้อดีและปรับปรุงข้อด้อยให้ลดลง</t>
  </si>
  <si>
    <t>3. ติดตามและประเมินผลการปฏิบัติงานแล้วสรุปผลการประเมินการปฏิบัติงานรายบุคคลเพื่อจัดทำแผนพัฒนารายบุคคลต่อไป</t>
  </si>
  <si>
    <t>4. การให้โอกาสผู้ใต้รับมอบหมาย หรือผู้ใต้บังคับบัญชาได้แสดงศักยภาพเพื่อสร้าง ความมั่นใจในการปฏิบัติงานส่งผลต่อผลงานที่มีคุณภาพสูงขึ้น</t>
  </si>
  <si>
    <t>1. จัดทำแผนพัฒนาผู้ใต้บังคับบัญชาทั้งในระยะ 6 เดือนและ 12 เดือน</t>
  </si>
  <si>
    <t>2. พิจารณาผู้ใต้บังคับบัญชาให้เข้ารับการพัฒนาให้สอดคล้องกับผลการประเมิน</t>
  </si>
  <si>
    <t>3. มอบหมายหน้าที่ความรับผิดชอบในระดับตัดสินใจให้ผู้ใต้บังคับบัญชาเป็นบางเรื่องเพื่อให้มีโอกาสริเริ่มสิ่งใหม่ๆ หรือบริหารจัดการด้วยตนเอง</t>
  </si>
  <si>
    <t>4. ติดตามและประเมินผลการปฏิบัติงานที่ได้มอบหมายหน้าที่ความรับผิดชอบในระดับการตัดสินใจ 3 เดือน/ครั้ง หรือ 6 เดือน/ครั้ง และนำผลไปปรับปรุงและพัฒนาในการมอบหมายหน้าที่ความรับผิดชอบในครั้งต่อไป</t>
  </si>
  <si>
    <t>1. ศึกษาปัจจัยที่เป็นผลกระทบต่อการปรับเปลี่ยนทัศนคติในการพัฒนาศักยภาพของผู้ใต้บังคับบัญชา</t>
  </si>
  <si>
    <t>2. วิเคราะห์เพื่อหาวิธีการ หรือแนวทางในการพัฒนาศักยภาพของผู้ใต้บังคับบัญชาให้สามารถให้คำปรึกษาหารือ การแนะนำ และการสอนงานแก่เพื่อนร่วมงานและทีมงานได้หลากหลายรูปแบบ</t>
  </si>
  <si>
    <t>3. มอบหมายให้ผู้ใต้บังคับบัญชาทดลองใช้วิธีการใดวิธีการหนึ่งในการให้คำปรึกษา หารือ การแนะนำ และการสอนงานให้เพื่อนร่วมงาน และทีมงาน</t>
  </si>
  <si>
    <t>4. ติดตามและประเมินผลการทดลองใช้วิธีการใดวิธีการหนึ่งในการให้คำปรึกษา หารือ การแนะนำ และการสอนงานของผู้ใต้บังคับบัญชาเพื่อนำข้อมูลไปพัฒนาศักยภาพของผู้ใต้บังคับบัญชา</t>
  </si>
  <si>
    <t>1. มีระบบการบริหารผลการปฏิบัติงานไว้อย่างชัดเจน (PMS) ในหน่วยงาน</t>
  </si>
  <si>
    <t>2. มีคู่มือการใช้ระบบการบริหารผลการปฏิบัติงานให้หน่วยงานถือปฏิบัติ</t>
  </si>
  <si>
    <t>3. ให้ความรู้ในการใช้ระบบการบริหารผลการปฏิบัติงานตามหน่วยงานให้ครบทุกหน่วยงาน</t>
  </si>
  <si>
    <t>4. ติดตามและประเมินผลการใช้ระบบการบริหารผลการปฏิบัติงานตามหน่วยงานทุกหน่วยงาน เพื่อนำข้อมูลเสนอมหาวิทยาลัยต่อไป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</si>
  <si>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</si>
  <si>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</si>
  <si>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</si>
  <si>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</si>
  <si>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</si>
  <si>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</si>
  <si>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</si>
  <si>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</si>
  <si>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</si>
  <si>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ความมุ่งมั่นจะปฏิบัติหน้าที่ราชการให้ดีหรือให้เกินมาตรฐานที่มีอยู่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</si>
  <si>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คำจำกัดความ : ความตั้งใจและความพยายามในการให้บริการแก่ผู้รับบริการหรือหน่วยงานอื่นๆ ที่เกี่ยวข้อง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</si>
  <si>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จนสามารถประยุกต์ใช้ความรู้เชิงวิชาการและเทคโนโลยีต่างๆ เข้ากับการปฏิบัติงานให้เกิดผลสัมฤทธิ์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</si>
  <si>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</si>
  <si>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</si>
  <si>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ความสามารถ หรือความตั้งใจที่จะรับบทในการเป็นผู้นำของกลุ่ม กำหนดทิศทาง เป้าหมาย วิธีการทำงาน ให้ทีมปฏิบัติงานได้อย่างราบรื่น เต็มประสิทธิภาพและบรรลุวัตถุประสงค์ของสถาบันอุดมศึกษา ความสามารถในการกระตุ้น หรือผลักดันหน่วยงานไปสู่การปรับเปลี่ยนที่เป็นประโยชน์ รวมถึงการสื่อสารให้ผู้อื่นรับรู้ เข้าใจ และดำเนินการให้การปรับเปลี่ยนนั้นเกิดขึ้นจริง</t>
  </si>
  <si>
    <t>คำจำกัดความ : ความสามารถในการกำหนดทิศทาง ภารกิจ และเป้าหมายการทำงานที่ชัดเจนและความสามารถในการสร้างความร่วมแรงร่วมใจเพื่อให้ภารกิจบรรลุวัตถุประสงค์ เข้าใจวิสัยทัศน์และนโยบายภาครัฐและสามารถนำมาประยุกต์ใช้ในการกำหนดกลยุทธ์ของสถาบันอุดมศึกษาได้</t>
  </si>
  <si>
    <t>คำจำกัดความ : ความตั้งใจที่จะส่งเสริมการเรียนรู้หรือการพัฒนาผู้อื่นในระยะยาวจนถึงระดับที่เชื่อมั่นว่าจะสามารถมอบหมายหน้าที่ความรับผิดชอบให้ผู้นั้นมีอิสระที่จะตัดสินใจในการปฏิบัติงานของต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</si>
</sst>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theme="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/>
    <xf numFmtId="0" fontId="1" fillId="0" borderId="0" xfId="0" applyFont="1" applyProtection="1"/>
    <xf numFmtId="2" fontId="2" fillId="3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protection hidden="1"/>
    </xf>
    <xf numFmtId="0" fontId="3" fillId="2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hidden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2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d.mju.ac.th/wtms_documentDownload.aspx?id=ODI2MDg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rd.mju.ac.th/wtms_documentDownload.aspx?id=ODI2MDk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rd.mju.ac.th/wtms_documentDownload.aspx?id=ODI2MTA=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rd.mju.ac.th/wtms_documentDownload.aspx?id=ODI2MTE=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rd.mju.ac.th/wtms_documentDownload.aspx?id=ODI2MTI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rd.mju.ac.th/wtms_documentDownload.aspx?id=ODI2MTc=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rd.mju.ac.th/wtms_documentDownload.aspx?id=ODI2MTg=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rd.mju.ac.th/wtms_documentDownload.aspx?id=ODI2MTk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20"/>
  <sheetViews>
    <sheetView workbookViewId="0">
      <selection activeCell="D20" sqref="D20"/>
    </sheetView>
  </sheetViews>
  <sheetFormatPr defaultColWidth="8.875" defaultRowHeight="14.25" x14ac:dyDescent="0.2"/>
  <cols>
    <col min="1" max="1" width="8.875" style="1"/>
    <col min="2" max="2" width="19.25" style="1" customWidth="1"/>
    <col min="3" max="3" width="60.5" style="1" customWidth="1"/>
    <col min="4" max="5" width="8.875" style="1"/>
    <col min="6" max="12" width="8.875" style="16" customWidth="1"/>
    <col min="13" max="16384" width="8.875" style="1"/>
  </cols>
  <sheetData>
    <row r="2" spans="2:12" x14ac:dyDescent="0.2">
      <c r="F2" s="16" t="s">
        <v>52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</row>
    <row r="3" spans="2:12" ht="24" x14ac:dyDescent="0.55000000000000004">
      <c r="B3" s="20" t="s">
        <v>50</v>
      </c>
      <c r="C3" s="2"/>
      <c r="F3" s="16" t="s">
        <v>53</v>
      </c>
      <c r="G3" s="16" t="s">
        <v>81</v>
      </c>
      <c r="H3" s="16" t="s">
        <v>58</v>
      </c>
      <c r="I3" s="16" t="s">
        <v>249</v>
      </c>
      <c r="J3" s="16" t="s">
        <v>66</v>
      </c>
      <c r="K3" s="16" t="s">
        <v>70</v>
      </c>
      <c r="L3" s="16" t="s">
        <v>70</v>
      </c>
    </row>
    <row r="4" spans="2:12" ht="14.45" customHeight="1" x14ac:dyDescent="0.55000000000000004">
      <c r="B4" s="20"/>
      <c r="C4" s="5"/>
      <c r="F4" s="16" t="s">
        <v>54</v>
      </c>
      <c r="G4" s="16" t="s">
        <v>82</v>
      </c>
      <c r="H4" s="16" t="s">
        <v>59</v>
      </c>
      <c r="I4" s="16" t="s">
        <v>62</v>
      </c>
      <c r="J4" s="16" t="s">
        <v>67</v>
      </c>
      <c r="K4" s="16" t="s">
        <v>71</v>
      </c>
      <c r="L4" s="16" t="s">
        <v>71</v>
      </c>
    </row>
    <row r="5" spans="2:12" ht="24" x14ac:dyDescent="0.55000000000000004">
      <c r="B5" s="20" t="s">
        <v>51</v>
      </c>
      <c r="C5" s="2"/>
      <c r="F5" s="16" t="s">
        <v>55</v>
      </c>
      <c r="G5" s="16" t="s">
        <v>83</v>
      </c>
      <c r="H5" s="16" t="s">
        <v>60</v>
      </c>
      <c r="I5" s="16" t="s">
        <v>63</v>
      </c>
      <c r="J5" s="16" t="s">
        <v>68</v>
      </c>
      <c r="K5" s="16" t="s">
        <v>72</v>
      </c>
      <c r="L5" s="16" t="s">
        <v>79</v>
      </c>
    </row>
    <row r="6" spans="2:12" ht="12" customHeight="1" x14ac:dyDescent="0.55000000000000004">
      <c r="B6" s="20"/>
      <c r="C6" s="5"/>
      <c r="F6" s="16" t="s">
        <v>56</v>
      </c>
      <c r="G6" s="16" t="s">
        <v>84</v>
      </c>
      <c r="H6" s="16" t="s">
        <v>61</v>
      </c>
      <c r="I6" s="16" t="s">
        <v>64</v>
      </c>
      <c r="J6" s="16" t="s">
        <v>69</v>
      </c>
      <c r="K6" s="16" t="s">
        <v>73</v>
      </c>
      <c r="L6" s="16" t="s">
        <v>72</v>
      </c>
    </row>
    <row r="7" spans="2:12" ht="24" x14ac:dyDescent="0.55000000000000004">
      <c r="B7" s="20" t="s">
        <v>4</v>
      </c>
      <c r="C7" s="2" t="s">
        <v>62</v>
      </c>
      <c r="F7" s="16" t="s">
        <v>57</v>
      </c>
      <c r="G7" s="16" t="s">
        <v>85</v>
      </c>
      <c r="I7" s="16" t="s">
        <v>65</v>
      </c>
      <c r="K7" s="16" t="s">
        <v>74</v>
      </c>
      <c r="L7" s="16" t="s">
        <v>80</v>
      </c>
    </row>
    <row r="8" spans="2:12" ht="15.6" customHeight="1" x14ac:dyDescent="0.55000000000000004">
      <c r="B8" s="20"/>
      <c r="C8" s="3"/>
      <c r="K8" s="16" t="s">
        <v>75</v>
      </c>
      <c r="L8" s="16" t="s">
        <v>73</v>
      </c>
    </row>
    <row r="9" spans="2:12" ht="24" x14ac:dyDescent="0.55000000000000004">
      <c r="B9" s="20" t="s">
        <v>244</v>
      </c>
      <c r="C9" s="2"/>
      <c r="K9" s="16" t="s">
        <v>76</v>
      </c>
      <c r="L9" s="16" t="s">
        <v>74</v>
      </c>
    </row>
    <row r="10" spans="2:12" ht="11.45" customHeight="1" x14ac:dyDescent="0.55000000000000004">
      <c r="B10" s="20"/>
      <c r="C10" s="3"/>
      <c r="K10" s="16" t="s">
        <v>77</v>
      </c>
    </row>
    <row r="11" spans="2:12" ht="24" x14ac:dyDescent="0.55000000000000004">
      <c r="B11" s="20" t="s">
        <v>245</v>
      </c>
      <c r="C11" s="15" t="s">
        <v>56</v>
      </c>
      <c r="K11" s="16" t="s">
        <v>78</v>
      </c>
    </row>
    <row r="12" spans="2:12" ht="13.9" customHeight="1" x14ac:dyDescent="0.55000000000000004">
      <c r="B12" s="20"/>
      <c r="C12" s="3"/>
    </row>
    <row r="13" spans="2:12" ht="24" x14ac:dyDescent="0.55000000000000004">
      <c r="B13" s="20" t="s">
        <v>246</v>
      </c>
      <c r="C13" s="15" t="s">
        <v>77</v>
      </c>
    </row>
    <row r="14" spans="2:12" x14ac:dyDescent="0.2">
      <c r="B14" s="21"/>
    </row>
    <row r="15" spans="2:12" ht="24" x14ac:dyDescent="0.55000000000000004">
      <c r="B15" s="20" t="s">
        <v>86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2</v>
      </c>
    </row>
    <row r="16" spans="2:12" ht="13.15" customHeight="1" x14ac:dyDescent="0.55000000000000004">
      <c r="B16" s="20"/>
    </row>
    <row r="17" spans="2:3" ht="24" x14ac:dyDescent="0.55000000000000004">
      <c r="B17" s="20" t="s">
        <v>87</v>
      </c>
      <c r="C17" s="4">
        <f>IF(C15&lt;&gt;"",C15*3,"")</f>
        <v>6</v>
      </c>
    </row>
    <row r="20" spans="2:3" ht="24" x14ac:dyDescent="0.55000000000000004">
      <c r="B20" s="26" t="s">
        <v>247</v>
      </c>
      <c r="C20" s="26"/>
    </row>
  </sheetData>
  <sheetProtection algorithmName="SHA-512" hashValue="SzH+3OPClSOO08NmDgGdgyDuG+l0r0kHsZSPjyi81/SBX8zLHqShZcCCb1JUsGQvY4F3/qrzpwYnj34+r6bI6Q==" saltValue="5UR//xazFeH4Ga7W/+30tw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34"/>
  <sheetViews>
    <sheetView tabSelected="1" workbookViewId="0">
      <selection activeCell="I9" sqref="I9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2" t="s">
        <v>1</v>
      </c>
      <c r="C2" s="27" t="s">
        <v>2</v>
      </c>
      <c r="D2" s="27"/>
    </row>
    <row r="3" spans="1:4" ht="120" x14ac:dyDescent="0.55000000000000004">
      <c r="A3" s="12"/>
      <c r="B3" s="53" t="s">
        <v>253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7</v>
      </c>
      <c r="C6" s="7">
        <v>1</v>
      </c>
      <c r="D6" s="7"/>
    </row>
    <row r="7" spans="1:4" x14ac:dyDescent="0.55000000000000004">
      <c r="A7" s="28"/>
      <c r="B7" s="12" t="s">
        <v>8</v>
      </c>
      <c r="C7" s="7">
        <v>1</v>
      </c>
      <c r="D7" s="7">
        <v>1</v>
      </c>
    </row>
    <row r="8" spans="1:4" x14ac:dyDescent="0.55000000000000004">
      <c r="A8" s="28"/>
      <c r="B8" s="12" t="s">
        <v>9</v>
      </c>
      <c r="C8" s="7">
        <v>1</v>
      </c>
      <c r="D8" s="7">
        <v>1</v>
      </c>
    </row>
    <row r="9" spans="1:4" x14ac:dyDescent="0.55000000000000004">
      <c r="A9" s="28"/>
      <c r="B9" s="12" t="s">
        <v>10</v>
      </c>
      <c r="C9" s="7"/>
      <c r="D9" s="7">
        <v>1</v>
      </c>
    </row>
    <row r="10" spans="1:4" ht="48" x14ac:dyDescent="0.55000000000000004">
      <c r="A10" s="31"/>
      <c r="B10" s="12" t="s">
        <v>11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13</v>
      </c>
      <c r="C12" s="7">
        <v>1</v>
      </c>
      <c r="D12" s="7"/>
    </row>
    <row r="13" spans="1:4" x14ac:dyDescent="0.55000000000000004">
      <c r="A13" s="28"/>
      <c r="B13" s="12" t="s">
        <v>14</v>
      </c>
      <c r="C13" s="7">
        <v>1</v>
      </c>
      <c r="D13" s="7"/>
    </row>
    <row r="14" spans="1:4" x14ac:dyDescent="0.55000000000000004">
      <c r="A14" s="28"/>
      <c r="B14" s="12" t="s">
        <v>15</v>
      </c>
      <c r="C14" s="7">
        <v>1</v>
      </c>
      <c r="D14" s="7">
        <v>1</v>
      </c>
    </row>
    <row r="15" spans="1:4" ht="48" x14ac:dyDescent="0.55000000000000004">
      <c r="A15" s="31"/>
      <c r="B15" s="12" t="s">
        <v>16</v>
      </c>
      <c r="C15" s="7"/>
      <c r="D15" s="7">
        <v>1</v>
      </c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18</v>
      </c>
      <c r="C17" s="7"/>
      <c r="D17" s="6"/>
    </row>
    <row r="18" spans="1:4" x14ac:dyDescent="0.55000000000000004">
      <c r="A18" s="28"/>
      <c r="B18" s="12" t="s">
        <v>19</v>
      </c>
      <c r="C18" s="6"/>
      <c r="D18" s="6"/>
    </row>
    <row r="19" spans="1:4" x14ac:dyDescent="0.55000000000000004">
      <c r="A19" s="28"/>
      <c r="B19" s="12" t="s">
        <v>20</v>
      </c>
      <c r="C19" s="7"/>
      <c r="D19" s="7"/>
    </row>
    <row r="20" spans="1:4" ht="48" x14ac:dyDescent="0.55000000000000004">
      <c r="A20" s="28"/>
      <c r="B20" s="12" t="s">
        <v>21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23</v>
      </c>
      <c r="C22" s="7"/>
      <c r="D22" s="7"/>
    </row>
    <row r="23" spans="1:4" ht="48" x14ac:dyDescent="0.55000000000000004">
      <c r="A23" s="27"/>
      <c r="B23" s="12" t="s">
        <v>24</v>
      </c>
      <c r="C23" s="7"/>
      <c r="D23" s="7"/>
    </row>
    <row r="24" spans="1:4" ht="48" x14ac:dyDescent="0.55000000000000004">
      <c r="A24" s="27"/>
      <c r="B24" s="12" t="s">
        <v>25</v>
      </c>
      <c r="C24" s="7"/>
      <c r="D24" s="7"/>
    </row>
    <row r="25" spans="1:4" ht="48" x14ac:dyDescent="0.55000000000000004">
      <c r="A25" s="27"/>
      <c r="B25" s="12" t="s">
        <v>26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28</v>
      </c>
      <c r="C27" s="7"/>
      <c r="D27" s="7"/>
    </row>
    <row r="28" spans="1:4" x14ac:dyDescent="0.55000000000000004">
      <c r="A28" s="28"/>
      <c r="B28" s="12" t="s">
        <v>29</v>
      </c>
      <c r="C28" s="7"/>
      <c r="D28" s="7"/>
    </row>
    <row r="29" spans="1:4" ht="48" x14ac:dyDescent="0.55000000000000004">
      <c r="A29" s="28"/>
      <c r="B29" s="12" t="s">
        <v>30</v>
      </c>
      <c r="C29" s="7"/>
      <c r="D29" s="7"/>
    </row>
    <row r="30" spans="1:4" ht="48" x14ac:dyDescent="0.55000000000000004">
      <c r="A30" s="28"/>
      <c r="B30" s="13" t="s">
        <v>31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6</v>
      </c>
      <c r="D31" s="9">
        <f>COUNTA(D6:D30)</f>
        <v>5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0.83</v>
      </c>
    </row>
    <row r="33" spans="1:4" ht="24" customHeight="1" x14ac:dyDescent="0.55000000000000004">
      <c r="A33" s="43" t="s">
        <v>34</v>
      </c>
      <c r="B33" s="43"/>
      <c r="C33" s="24">
        <f>C32</f>
        <v>1</v>
      </c>
      <c r="D33" s="44">
        <f>D32</f>
        <v>0.83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cXrUwg/81Urbamsgn7SFHqWSn5C9i8OWBOVSL5ablZEjSRUNjim8QeKVD9oDGGH6rT9LV5ZgsLf29IMiKOIyeg==" saltValue="wIfagJPpa9muT3G99DTo5A==" spinCount="100000" sheet="1" objects="1" scenarios="1"/>
  <mergeCells count="14">
    <mergeCell ref="C2:D2"/>
    <mergeCell ref="B5:D5"/>
    <mergeCell ref="B11:D11"/>
    <mergeCell ref="A5:A10"/>
    <mergeCell ref="A16:A20"/>
    <mergeCell ref="B16:D16"/>
    <mergeCell ref="A11:A15"/>
    <mergeCell ref="A21:A25"/>
    <mergeCell ref="A26:A30"/>
    <mergeCell ref="A33:B33"/>
    <mergeCell ref="A32:B32"/>
    <mergeCell ref="A31:B31"/>
    <mergeCell ref="B21:D21"/>
    <mergeCell ref="B26:D26"/>
  </mergeCells>
  <hyperlinks>
    <hyperlink ref="B2:B3" r:id="rId1" display="การมุ่งผลสัมฤทธิ์" xr:uid="{478C2F89-2E66-41F7-850A-7447814808D5}"/>
  </hyperlinks>
  <pageMargins left="0.25" right="0.25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2" t="s">
        <v>93</v>
      </c>
      <c r="C2" s="27" t="s">
        <v>2</v>
      </c>
      <c r="D2" s="27"/>
    </row>
    <row r="3" spans="1:4" ht="48" x14ac:dyDescent="0.55000000000000004">
      <c r="A3" s="12"/>
      <c r="B3" s="54" t="s">
        <v>254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95</v>
      </c>
      <c r="C6" s="7">
        <v>1</v>
      </c>
      <c r="D6" s="7"/>
    </row>
    <row r="7" spans="1:4" x14ac:dyDescent="0.55000000000000004">
      <c r="A7" s="28"/>
      <c r="B7" s="12" t="s">
        <v>96</v>
      </c>
      <c r="C7" s="7">
        <v>1</v>
      </c>
      <c r="D7" s="7"/>
    </row>
    <row r="8" spans="1:4" ht="48" x14ac:dyDescent="0.55000000000000004">
      <c r="A8" s="28"/>
      <c r="B8" s="12" t="s">
        <v>94</v>
      </c>
      <c r="C8" s="7">
        <v>1</v>
      </c>
      <c r="D8" s="7">
        <v>1</v>
      </c>
    </row>
    <row r="9" spans="1:4" ht="48" x14ac:dyDescent="0.55000000000000004">
      <c r="A9" s="28"/>
      <c r="B9" s="12" t="s">
        <v>97</v>
      </c>
      <c r="C9" s="7">
        <v>1</v>
      </c>
      <c r="D9" s="7">
        <v>1</v>
      </c>
    </row>
    <row r="10" spans="1:4" ht="48" x14ac:dyDescent="0.55000000000000004">
      <c r="A10" s="31"/>
      <c r="B10" s="12" t="s">
        <v>98</v>
      </c>
      <c r="C10" s="7">
        <v>1</v>
      </c>
      <c r="D10" s="7">
        <v>1</v>
      </c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28"/>
      <c r="B12" s="12" t="s">
        <v>99</v>
      </c>
      <c r="C12" s="7">
        <v>1</v>
      </c>
      <c r="D12" s="7"/>
    </row>
    <row r="13" spans="1:4" x14ac:dyDescent="0.55000000000000004">
      <c r="A13" s="28"/>
      <c r="B13" s="12" t="s">
        <v>100</v>
      </c>
      <c r="C13" s="7"/>
      <c r="D13" s="7"/>
    </row>
    <row r="14" spans="1:4" ht="48" x14ac:dyDescent="0.55000000000000004">
      <c r="A14" s="28"/>
      <c r="B14" s="12" t="s">
        <v>101</v>
      </c>
      <c r="C14" s="7"/>
      <c r="D14" s="7">
        <v>1</v>
      </c>
    </row>
    <row r="15" spans="1:4" ht="48" x14ac:dyDescent="0.55000000000000004">
      <c r="A15" s="31"/>
      <c r="B15" s="12" t="s">
        <v>102</v>
      </c>
      <c r="C15" s="7">
        <v>1</v>
      </c>
      <c r="D15" s="7">
        <v>1</v>
      </c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ht="48" x14ac:dyDescent="0.55000000000000004">
      <c r="A17" s="28"/>
      <c r="B17" s="12" t="s">
        <v>103</v>
      </c>
      <c r="C17" s="7"/>
      <c r="D17" s="6"/>
    </row>
    <row r="18" spans="1:4" x14ac:dyDescent="0.55000000000000004">
      <c r="A18" s="28"/>
      <c r="B18" s="12" t="s">
        <v>104</v>
      </c>
      <c r="C18" s="6"/>
      <c r="D18" s="6"/>
    </row>
    <row r="19" spans="1:4" ht="48" x14ac:dyDescent="0.55000000000000004">
      <c r="A19" s="28"/>
      <c r="B19" s="12" t="s">
        <v>105</v>
      </c>
      <c r="C19" s="7"/>
      <c r="D19" s="7"/>
    </row>
    <row r="20" spans="1:4" ht="48" x14ac:dyDescent="0.55000000000000004">
      <c r="A20" s="28"/>
      <c r="B20" s="12" t="s">
        <v>106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x14ac:dyDescent="0.55000000000000004">
      <c r="A22" s="27"/>
      <c r="B22" s="12" t="s">
        <v>107</v>
      </c>
      <c r="C22" s="7"/>
      <c r="D22" s="7"/>
    </row>
    <row r="23" spans="1:4" x14ac:dyDescent="0.55000000000000004">
      <c r="A23" s="27"/>
      <c r="B23" s="12" t="s">
        <v>108</v>
      </c>
      <c r="C23" s="7"/>
      <c r="D23" s="7"/>
    </row>
    <row r="24" spans="1:4" x14ac:dyDescent="0.55000000000000004">
      <c r="A24" s="27"/>
      <c r="B24" s="12" t="s">
        <v>109</v>
      </c>
      <c r="C24" s="7"/>
      <c r="D24" s="7"/>
    </row>
    <row r="25" spans="1:4" ht="48" x14ac:dyDescent="0.55000000000000004">
      <c r="A25" s="27"/>
      <c r="B25" s="12" t="s">
        <v>110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111</v>
      </c>
      <c r="C27" s="7"/>
      <c r="D27" s="7"/>
    </row>
    <row r="28" spans="1:4" ht="48" x14ac:dyDescent="0.55000000000000004">
      <c r="A28" s="28"/>
      <c r="B28" s="12" t="s">
        <v>112</v>
      </c>
      <c r="C28" s="7"/>
      <c r="D28" s="7"/>
    </row>
    <row r="29" spans="1:4" x14ac:dyDescent="0.55000000000000004">
      <c r="A29" s="28"/>
      <c r="B29" s="12" t="s">
        <v>113</v>
      </c>
      <c r="C29" s="7"/>
      <c r="D29" s="7"/>
    </row>
    <row r="30" spans="1:4" x14ac:dyDescent="0.55000000000000004">
      <c r="A30" s="28"/>
      <c r="B30" s="13" t="s">
        <v>114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7</v>
      </c>
      <c r="D31" s="9">
        <f>COUNTA(D6:D30)</f>
        <v>5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1.17</v>
      </c>
      <c r="D32" s="10">
        <f>IF(ข้อมูลพื้นฐาน!$C$17&lt;&gt;"",D31/ข้อมูลพื้นฐาน!$C$17,0)</f>
        <v>0.83</v>
      </c>
    </row>
    <row r="33" spans="1:4" ht="24" customHeight="1" x14ac:dyDescent="0.55000000000000004">
      <c r="A33" s="43" t="s">
        <v>34</v>
      </c>
      <c r="B33" s="43"/>
      <c r="C33" s="24">
        <f>C32</f>
        <v>1.17</v>
      </c>
      <c r="D33" s="44">
        <f>D32</f>
        <v>0.83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VFaz2u2wvaqsbLvltTG0/z35GOi043qM1SsKqPUd5SPHTS9WmMhiM+qjIbAumVy0ZKOU7Mom2QAuCdWb0Eh2Fg==" saltValue="1ac/lwOZsPZp0BSaOAuttA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บริการที่ดี" xr:uid="{C99C12FC-AF75-42E4-9720-30BBF992694A}"/>
  </hyperlinks>
  <pageMargins left="0.25" right="0.25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2" t="s">
        <v>115</v>
      </c>
      <c r="C2" s="27" t="s">
        <v>2</v>
      </c>
      <c r="D2" s="27"/>
    </row>
    <row r="3" spans="1:4" ht="72" x14ac:dyDescent="0.55000000000000004">
      <c r="A3" s="12"/>
      <c r="B3" s="54" t="s">
        <v>255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6"/>
      <c r="D4" s="6"/>
    </row>
    <row r="5" spans="1:4" x14ac:dyDescent="0.55000000000000004">
      <c r="A5" s="30">
        <v>1</v>
      </c>
      <c r="B5" s="29" t="s">
        <v>6</v>
      </c>
      <c r="C5" s="29"/>
      <c r="D5" s="29"/>
    </row>
    <row r="6" spans="1:4" ht="48" x14ac:dyDescent="0.55000000000000004">
      <c r="A6" s="28"/>
      <c r="B6" s="12" t="s">
        <v>116</v>
      </c>
      <c r="C6" s="7"/>
      <c r="D6" s="7"/>
    </row>
    <row r="7" spans="1:4" ht="48" x14ac:dyDescent="0.55000000000000004">
      <c r="A7" s="28"/>
      <c r="B7" s="12" t="s">
        <v>117</v>
      </c>
      <c r="C7" s="7">
        <v>1</v>
      </c>
      <c r="D7" s="7"/>
    </row>
    <row r="8" spans="1:4" ht="48" x14ac:dyDescent="0.55000000000000004">
      <c r="A8" s="28"/>
      <c r="B8" s="12" t="s">
        <v>118</v>
      </c>
      <c r="C8" s="7">
        <v>1</v>
      </c>
      <c r="D8" s="7"/>
    </row>
    <row r="9" spans="1:4" x14ac:dyDescent="0.55000000000000004">
      <c r="A9" s="28"/>
      <c r="B9" s="12" t="s">
        <v>119</v>
      </c>
      <c r="C9" s="7">
        <v>1</v>
      </c>
      <c r="D9" s="7"/>
    </row>
    <row r="10" spans="1:4" ht="48" x14ac:dyDescent="0.55000000000000004">
      <c r="A10" s="31"/>
      <c r="B10" s="12" t="s">
        <v>120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28"/>
      <c r="B12" s="12" t="s">
        <v>121</v>
      </c>
      <c r="C12" s="7"/>
      <c r="D12" s="7"/>
    </row>
    <row r="13" spans="1:4" ht="48" x14ac:dyDescent="0.55000000000000004">
      <c r="A13" s="28"/>
      <c r="B13" s="12" t="s">
        <v>122</v>
      </c>
      <c r="C13" s="7"/>
      <c r="D13" s="7">
        <v>1</v>
      </c>
    </row>
    <row r="14" spans="1:4" ht="48" x14ac:dyDescent="0.55000000000000004">
      <c r="A14" s="28"/>
      <c r="B14" s="12" t="s">
        <v>123</v>
      </c>
      <c r="C14" s="7">
        <v>1</v>
      </c>
      <c r="D14" s="7">
        <v>1</v>
      </c>
    </row>
    <row r="15" spans="1:4" x14ac:dyDescent="0.55000000000000004">
      <c r="A15" s="31"/>
      <c r="B15" s="12" t="s">
        <v>124</v>
      </c>
      <c r="C15" s="7"/>
      <c r="D15" s="7">
        <v>1</v>
      </c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125</v>
      </c>
      <c r="C17" s="7">
        <v>1</v>
      </c>
      <c r="D17" s="6"/>
    </row>
    <row r="18" spans="1:4" x14ac:dyDescent="0.55000000000000004">
      <c r="A18" s="28"/>
      <c r="B18" s="12" t="s">
        <v>126</v>
      </c>
      <c r="C18" s="6">
        <v>1</v>
      </c>
      <c r="D18" s="6">
        <v>1</v>
      </c>
    </row>
    <row r="19" spans="1:4" ht="48" x14ac:dyDescent="0.55000000000000004">
      <c r="A19" s="28"/>
      <c r="B19" s="12" t="s">
        <v>127</v>
      </c>
      <c r="C19" s="7"/>
      <c r="D19" s="7">
        <v>1</v>
      </c>
    </row>
    <row r="20" spans="1:4" ht="48" x14ac:dyDescent="0.55000000000000004">
      <c r="A20" s="28"/>
      <c r="B20" s="12" t="s">
        <v>128</v>
      </c>
      <c r="C20" s="7"/>
      <c r="D20" s="7">
        <v>1</v>
      </c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129</v>
      </c>
      <c r="C22" s="7"/>
      <c r="D22" s="7"/>
    </row>
    <row r="23" spans="1:4" x14ac:dyDescent="0.55000000000000004">
      <c r="A23" s="27"/>
      <c r="B23" s="12" t="s">
        <v>130</v>
      </c>
      <c r="C23" s="7"/>
      <c r="D23" s="7"/>
    </row>
    <row r="24" spans="1:4" ht="48" x14ac:dyDescent="0.55000000000000004">
      <c r="A24" s="27"/>
      <c r="B24" s="12" t="s">
        <v>131</v>
      </c>
      <c r="C24" s="7"/>
      <c r="D24" s="7"/>
    </row>
    <row r="25" spans="1:4" ht="48" x14ac:dyDescent="0.55000000000000004">
      <c r="A25" s="27"/>
      <c r="B25" s="12" t="s">
        <v>132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133</v>
      </c>
      <c r="C27" s="7"/>
      <c r="D27" s="7"/>
    </row>
    <row r="28" spans="1:4" x14ac:dyDescent="0.55000000000000004">
      <c r="A28" s="28"/>
      <c r="B28" s="12" t="s">
        <v>134</v>
      </c>
      <c r="C28" s="7"/>
      <c r="D28" s="7"/>
    </row>
    <row r="29" spans="1:4" ht="48" x14ac:dyDescent="0.55000000000000004">
      <c r="A29" s="28"/>
      <c r="B29" s="12" t="s">
        <v>135</v>
      </c>
      <c r="C29" s="7"/>
      <c r="D29" s="7"/>
    </row>
    <row r="30" spans="1:4" ht="48" x14ac:dyDescent="0.55000000000000004">
      <c r="A30" s="28"/>
      <c r="B30" s="13" t="s">
        <v>136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6</v>
      </c>
      <c r="D31" s="9">
        <f>COUNTA(D6:D30)</f>
        <v>6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43" t="s">
        <v>34</v>
      </c>
      <c r="B33" s="43"/>
      <c r="C33" s="24">
        <f>C32</f>
        <v>1</v>
      </c>
      <c r="D33" s="44">
        <f>D32</f>
        <v>1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1IA2mfel5JbrnabRdyPcNgwJSTD6VBSJrovj+CjNNXL28cMmDnES49migYXKfssZESzP8PrFvGQrX4Q326KpqQ==" saltValue="yzQYKYCcIjerh3zEEEpIlg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สั่งสมความเชี่ยวชาญในงานอาชีพ " xr:uid="{E4BB5DAD-F3CD-418F-A6F5-231A6EB7CFEC}"/>
  </hyperlinks>
  <pageMargins left="0.25" right="0.25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2" t="s">
        <v>137</v>
      </c>
      <c r="C2" s="27" t="s">
        <v>2</v>
      </c>
      <c r="D2" s="27"/>
    </row>
    <row r="3" spans="1:4" ht="72" x14ac:dyDescent="0.55000000000000004">
      <c r="A3" s="12"/>
      <c r="B3" s="54" t="s">
        <v>256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6"/>
      <c r="D4" s="6"/>
    </row>
    <row r="5" spans="1:4" x14ac:dyDescent="0.55000000000000004">
      <c r="A5" s="30">
        <v>1</v>
      </c>
      <c r="B5" s="32" t="s">
        <v>6</v>
      </c>
      <c r="C5" s="32"/>
      <c r="D5" s="32"/>
    </row>
    <row r="6" spans="1:4" ht="48" x14ac:dyDescent="0.55000000000000004">
      <c r="A6" s="28"/>
      <c r="B6" s="12" t="s">
        <v>138</v>
      </c>
      <c r="C6" s="7">
        <v>1</v>
      </c>
      <c r="D6" s="7">
        <v>1</v>
      </c>
    </row>
    <row r="7" spans="1:4" x14ac:dyDescent="0.55000000000000004">
      <c r="A7" s="28"/>
      <c r="B7" s="12" t="s">
        <v>139</v>
      </c>
      <c r="C7" s="7">
        <v>1</v>
      </c>
      <c r="D7" s="7">
        <v>1</v>
      </c>
    </row>
    <row r="8" spans="1:4" x14ac:dyDescent="0.55000000000000004">
      <c r="A8" s="28"/>
      <c r="B8" s="12" t="s">
        <v>140</v>
      </c>
      <c r="C8" s="7">
        <v>1</v>
      </c>
      <c r="D8" s="7">
        <v>1</v>
      </c>
    </row>
    <row r="9" spans="1:4" ht="48" x14ac:dyDescent="0.55000000000000004">
      <c r="A9" s="28"/>
      <c r="B9" s="12" t="s">
        <v>141</v>
      </c>
      <c r="C9" s="7">
        <v>1</v>
      </c>
      <c r="D9" s="7">
        <v>1</v>
      </c>
    </row>
    <row r="10" spans="1:4" ht="48" x14ac:dyDescent="0.55000000000000004">
      <c r="A10" s="31"/>
      <c r="B10" s="12" t="s">
        <v>142</v>
      </c>
      <c r="C10" s="7">
        <v>1</v>
      </c>
      <c r="D10" s="7">
        <v>1</v>
      </c>
    </row>
    <row r="11" spans="1:4" x14ac:dyDescent="0.55000000000000004">
      <c r="A11" s="30">
        <v>2</v>
      </c>
      <c r="B11" s="32" t="s">
        <v>12</v>
      </c>
      <c r="C11" s="32"/>
      <c r="D11" s="32"/>
    </row>
    <row r="12" spans="1:4" ht="48" x14ac:dyDescent="0.55000000000000004">
      <c r="A12" s="28"/>
      <c r="B12" s="12" t="s">
        <v>143</v>
      </c>
      <c r="C12" s="7">
        <v>1</v>
      </c>
      <c r="D12" s="7">
        <v>1</v>
      </c>
    </row>
    <row r="13" spans="1:4" x14ac:dyDescent="0.55000000000000004">
      <c r="A13" s="28"/>
      <c r="B13" s="12" t="s">
        <v>144</v>
      </c>
      <c r="C13" s="7">
        <v>1</v>
      </c>
      <c r="D13" s="7">
        <v>1</v>
      </c>
    </row>
    <row r="14" spans="1:4" ht="48" x14ac:dyDescent="0.55000000000000004">
      <c r="A14" s="28"/>
      <c r="B14" s="12" t="s">
        <v>145</v>
      </c>
      <c r="C14" s="7">
        <v>1</v>
      </c>
      <c r="D14" s="7">
        <v>1</v>
      </c>
    </row>
    <row r="15" spans="1:4" ht="72" x14ac:dyDescent="0.55000000000000004">
      <c r="A15" s="31"/>
      <c r="B15" s="12" t="s">
        <v>146</v>
      </c>
      <c r="C15" s="7">
        <v>1</v>
      </c>
      <c r="D15" s="7">
        <v>1</v>
      </c>
    </row>
    <row r="16" spans="1:4" x14ac:dyDescent="0.55000000000000004">
      <c r="A16" s="30">
        <v>3</v>
      </c>
      <c r="B16" s="32" t="s">
        <v>17</v>
      </c>
      <c r="C16" s="32"/>
      <c r="D16" s="32"/>
    </row>
    <row r="17" spans="1:4" x14ac:dyDescent="0.55000000000000004">
      <c r="A17" s="28"/>
      <c r="B17" s="12" t="s">
        <v>147</v>
      </c>
      <c r="C17" s="7"/>
      <c r="D17" s="6"/>
    </row>
    <row r="18" spans="1:4" ht="48" x14ac:dyDescent="0.55000000000000004">
      <c r="A18" s="28"/>
      <c r="B18" s="12" t="s">
        <v>148</v>
      </c>
      <c r="C18" s="6"/>
      <c r="D18" s="6"/>
    </row>
    <row r="19" spans="1:4" x14ac:dyDescent="0.55000000000000004">
      <c r="A19" s="28"/>
      <c r="B19" s="12" t="s">
        <v>149</v>
      </c>
      <c r="C19" s="7"/>
      <c r="D19" s="7"/>
    </row>
    <row r="20" spans="1:4" ht="48" x14ac:dyDescent="0.55000000000000004">
      <c r="A20" s="28"/>
      <c r="B20" s="12" t="s">
        <v>150</v>
      </c>
      <c r="C20" s="7"/>
      <c r="D20" s="7"/>
    </row>
    <row r="21" spans="1:4" x14ac:dyDescent="0.55000000000000004">
      <c r="A21" s="27">
        <v>4</v>
      </c>
      <c r="B21" s="32" t="s">
        <v>22</v>
      </c>
      <c r="C21" s="32"/>
      <c r="D21" s="32"/>
    </row>
    <row r="22" spans="1:4" ht="48" x14ac:dyDescent="0.55000000000000004">
      <c r="A22" s="27"/>
      <c r="B22" s="12" t="s">
        <v>151</v>
      </c>
      <c r="C22" s="7"/>
      <c r="D22" s="7"/>
    </row>
    <row r="23" spans="1:4" ht="48" x14ac:dyDescent="0.55000000000000004">
      <c r="A23" s="27"/>
      <c r="B23" s="12" t="s">
        <v>152</v>
      </c>
      <c r="C23" s="7"/>
      <c r="D23" s="7"/>
    </row>
    <row r="24" spans="1:4" x14ac:dyDescent="0.55000000000000004">
      <c r="A24" s="27"/>
      <c r="B24" s="12" t="s">
        <v>153</v>
      </c>
      <c r="C24" s="7"/>
      <c r="D24" s="7"/>
    </row>
    <row r="25" spans="1:4" ht="48" x14ac:dyDescent="0.55000000000000004">
      <c r="A25" s="27"/>
      <c r="B25" s="12" t="s">
        <v>154</v>
      </c>
      <c r="C25" s="7"/>
      <c r="D25" s="7"/>
    </row>
    <row r="26" spans="1:4" x14ac:dyDescent="0.55000000000000004">
      <c r="A26" s="28">
        <v>5</v>
      </c>
      <c r="B26" s="32" t="s">
        <v>27</v>
      </c>
      <c r="C26" s="32"/>
      <c r="D26" s="32"/>
    </row>
    <row r="27" spans="1:4" x14ac:dyDescent="0.55000000000000004">
      <c r="A27" s="28"/>
      <c r="B27" s="12" t="s">
        <v>155</v>
      </c>
      <c r="C27" s="7"/>
      <c r="D27" s="7"/>
    </row>
    <row r="28" spans="1:4" ht="48" x14ac:dyDescent="0.55000000000000004">
      <c r="A28" s="28"/>
      <c r="B28" s="12" t="s">
        <v>156</v>
      </c>
      <c r="C28" s="7"/>
      <c r="D28" s="7"/>
    </row>
    <row r="29" spans="1:4" ht="48" x14ac:dyDescent="0.55000000000000004">
      <c r="A29" s="28"/>
      <c r="B29" s="12" t="s">
        <v>157</v>
      </c>
      <c r="C29" s="7"/>
      <c r="D29" s="7"/>
    </row>
    <row r="30" spans="1:4" ht="72" x14ac:dyDescent="0.55000000000000004">
      <c r="A30" s="28"/>
      <c r="B30" s="13" t="s">
        <v>158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9</v>
      </c>
      <c r="D31" s="9">
        <f>COUNTA(D6:D30)</f>
        <v>9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1.5</v>
      </c>
      <c r="D32" s="10">
        <f>IF(ข้อมูลพื้นฐาน!$C$17&lt;&gt;"",D31/ข้อมูลพื้นฐาน!$C$17,0)</f>
        <v>1.5</v>
      </c>
    </row>
    <row r="33" spans="1:4" ht="24" customHeight="1" x14ac:dyDescent="0.55000000000000004">
      <c r="A33" s="43" t="s">
        <v>34</v>
      </c>
      <c r="B33" s="43"/>
      <c r="C33" s="24">
        <f>C32</f>
        <v>1.5</v>
      </c>
      <c r="D33" s="44">
        <f>D32</f>
        <v>1.5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wfZF42HQcJ4fom3Kh20GScMQ2gsIpf91w23MTrXhn/Qmea/DDY5aRDXEskLi8FfcNGtdpL3Bqqf/EILNzD/q6g==" saltValue="d5sP1/DEDrdPVcdSrGVGLg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ยึดมั่นในความถูกต้องชอบธรรม และจริยธรรม " xr:uid="{2D89892E-1235-4452-8EED-F9D56C8FB1F7}"/>
  </hyperlinks>
  <pageMargins left="0.25" right="0.25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1" spans="1:4" x14ac:dyDescent="0.55000000000000004">
      <c r="B1" s="3"/>
    </row>
    <row r="2" spans="1:4" x14ac:dyDescent="0.55000000000000004">
      <c r="A2" s="11" t="s">
        <v>0</v>
      </c>
      <c r="B2" s="52" t="s">
        <v>159</v>
      </c>
      <c r="C2" s="27" t="s">
        <v>2</v>
      </c>
      <c r="D2" s="27"/>
    </row>
    <row r="3" spans="1:4" ht="72" x14ac:dyDescent="0.55000000000000004">
      <c r="A3" s="12"/>
      <c r="B3" s="54" t="s">
        <v>257</v>
      </c>
      <c r="C3" s="11" t="s">
        <v>3</v>
      </c>
      <c r="D3" s="11" t="s">
        <v>35</v>
      </c>
    </row>
    <row r="4" spans="1:4" x14ac:dyDescent="0.55000000000000004">
      <c r="A4" s="11" t="s">
        <v>4</v>
      </c>
      <c r="B4" s="11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160</v>
      </c>
      <c r="C6" s="7">
        <v>1</v>
      </c>
      <c r="D6" s="7"/>
    </row>
    <row r="7" spans="1:4" x14ac:dyDescent="0.55000000000000004">
      <c r="A7" s="28"/>
      <c r="B7" s="12" t="s">
        <v>161</v>
      </c>
      <c r="C7" s="7">
        <v>1</v>
      </c>
      <c r="D7" s="7">
        <v>1</v>
      </c>
    </row>
    <row r="8" spans="1:4" x14ac:dyDescent="0.55000000000000004">
      <c r="A8" s="28"/>
      <c r="B8" s="12" t="s">
        <v>162</v>
      </c>
      <c r="C8" s="7">
        <v>1</v>
      </c>
      <c r="D8" s="7">
        <v>1</v>
      </c>
    </row>
    <row r="9" spans="1:4" ht="48" x14ac:dyDescent="0.55000000000000004">
      <c r="A9" s="28"/>
      <c r="B9" s="12" t="s">
        <v>163</v>
      </c>
      <c r="C9" s="7">
        <v>1</v>
      </c>
      <c r="D9" s="7"/>
    </row>
    <row r="10" spans="1:4" ht="72" x14ac:dyDescent="0.55000000000000004">
      <c r="A10" s="31"/>
      <c r="B10" s="12" t="s">
        <v>164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28"/>
      <c r="B12" s="12" t="s">
        <v>165</v>
      </c>
      <c r="C12" s="7">
        <v>1</v>
      </c>
      <c r="D12" s="7">
        <v>1</v>
      </c>
    </row>
    <row r="13" spans="1:4" x14ac:dyDescent="0.55000000000000004">
      <c r="A13" s="28"/>
      <c r="B13" s="12" t="s">
        <v>166</v>
      </c>
      <c r="C13" s="7">
        <v>1</v>
      </c>
      <c r="D13" s="7">
        <v>1</v>
      </c>
    </row>
    <row r="14" spans="1:4" x14ac:dyDescent="0.55000000000000004">
      <c r="A14" s="28"/>
      <c r="B14" s="12" t="s">
        <v>167</v>
      </c>
      <c r="C14" s="7">
        <v>1</v>
      </c>
      <c r="D14" s="7"/>
    </row>
    <row r="15" spans="1:4" ht="48" x14ac:dyDescent="0.55000000000000004">
      <c r="A15" s="31"/>
      <c r="B15" s="12" t="s">
        <v>168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169</v>
      </c>
      <c r="C17" s="7"/>
      <c r="D17" s="6"/>
    </row>
    <row r="18" spans="1:4" ht="48" x14ac:dyDescent="0.55000000000000004">
      <c r="A18" s="28"/>
      <c r="B18" s="12" t="s">
        <v>170</v>
      </c>
      <c r="C18" s="6"/>
      <c r="D18" s="6"/>
    </row>
    <row r="19" spans="1:4" ht="48" x14ac:dyDescent="0.55000000000000004">
      <c r="A19" s="28"/>
      <c r="B19" s="12" t="s">
        <v>171</v>
      </c>
      <c r="C19" s="7"/>
      <c r="D19" s="7"/>
    </row>
    <row r="20" spans="1:4" ht="48" x14ac:dyDescent="0.55000000000000004">
      <c r="A20" s="28"/>
      <c r="B20" s="12" t="s">
        <v>172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173</v>
      </c>
      <c r="C22" s="7"/>
      <c r="D22" s="7"/>
    </row>
    <row r="23" spans="1:4" x14ac:dyDescent="0.55000000000000004">
      <c r="A23" s="27"/>
      <c r="B23" s="12" t="s">
        <v>174</v>
      </c>
      <c r="C23" s="7"/>
      <c r="D23" s="7"/>
    </row>
    <row r="24" spans="1:4" ht="48" x14ac:dyDescent="0.55000000000000004">
      <c r="A24" s="27"/>
      <c r="B24" s="12" t="s">
        <v>175</v>
      </c>
      <c r="C24" s="7"/>
      <c r="D24" s="7"/>
    </row>
    <row r="25" spans="1:4" x14ac:dyDescent="0.55000000000000004">
      <c r="A25" s="27"/>
      <c r="B25" s="12" t="s">
        <v>176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ht="48" x14ac:dyDescent="0.55000000000000004">
      <c r="A27" s="28"/>
      <c r="B27" s="12" t="s">
        <v>177</v>
      </c>
      <c r="C27" s="7"/>
      <c r="D27" s="7"/>
    </row>
    <row r="28" spans="1:4" ht="48" x14ac:dyDescent="0.55000000000000004">
      <c r="A28" s="28"/>
      <c r="B28" s="12" t="s">
        <v>178</v>
      </c>
      <c r="C28" s="7"/>
      <c r="D28" s="7"/>
    </row>
    <row r="29" spans="1:4" x14ac:dyDescent="0.55000000000000004">
      <c r="A29" s="28"/>
      <c r="B29" s="12" t="s">
        <v>179</v>
      </c>
      <c r="C29" s="7"/>
      <c r="D29" s="7"/>
    </row>
    <row r="30" spans="1:4" x14ac:dyDescent="0.55000000000000004">
      <c r="A30" s="28"/>
      <c r="B30" s="13" t="s">
        <v>180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8</v>
      </c>
      <c r="D31" s="9">
        <f>COUNTA(D6:D30)</f>
        <v>4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1.33</v>
      </c>
      <c r="D32" s="10">
        <f>IF(ข้อมูลพื้นฐาน!$C$17&lt;&gt;"",D31/ข้อมูลพื้นฐาน!$C$17,0)</f>
        <v>0.67</v>
      </c>
    </row>
    <row r="33" spans="1:4" ht="24" customHeight="1" x14ac:dyDescent="0.55000000000000004">
      <c r="A33" s="43" t="s">
        <v>34</v>
      </c>
      <c r="B33" s="43"/>
      <c r="C33" s="24">
        <f>C32</f>
        <v>1.33</v>
      </c>
      <c r="D33" s="44">
        <f>D32</f>
        <v>0.67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d3JKAIcNKTz0IgM0ksn2eKXR0UHFk8BOU/rAOFDzt+v7a1FhqKnE4i9Zy+gvFLdG+fOJQZM5MyYfpBb9sQmCLA==" saltValue="NFuMjZtjRZxF34L9Wus11w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ทำงานเป็นทีม " xr:uid="{045F633C-D9A1-4165-B9C0-9FC5D405F609}"/>
  </hyperlinks>
  <pageMargins left="0.25" right="0.25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D34"/>
  <sheetViews>
    <sheetView workbookViewId="0">
      <selection activeCell="B3" sqref="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2" t="s">
        <v>181</v>
      </c>
      <c r="C2" s="27" t="s">
        <v>2</v>
      </c>
      <c r="D2" s="27"/>
    </row>
    <row r="3" spans="1:4" ht="120" x14ac:dyDescent="0.55000000000000004">
      <c r="A3" s="12"/>
      <c r="B3" s="54" t="s">
        <v>258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ht="48" x14ac:dyDescent="0.55000000000000004">
      <c r="A6" s="28"/>
      <c r="B6" s="12" t="s">
        <v>182</v>
      </c>
      <c r="C6" s="7">
        <v>1</v>
      </c>
      <c r="D6" s="7">
        <v>1</v>
      </c>
    </row>
    <row r="7" spans="1:4" ht="48" x14ac:dyDescent="0.55000000000000004">
      <c r="A7" s="28"/>
      <c r="B7" s="12" t="s">
        <v>183</v>
      </c>
      <c r="C7" s="7">
        <v>1</v>
      </c>
      <c r="D7" s="7">
        <v>1</v>
      </c>
    </row>
    <row r="8" spans="1:4" ht="48" x14ac:dyDescent="0.55000000000000004">
      <c r="A8" s="28"/>
      <c r="B8" s="12" t="s">
        <v>184</v>
      </c>
      <c r="C8" s="7">
        <v>1</v>
      </c>
      <c r="D8" s="7">
        <v>1</v>
      </c>
    </row>
    <row r="9" spans="1:4" ht="48" x14ac:dyDescent="0.55000000000000004">
      <c r="A9" s="28"/>
      <c r="B9" s="12" t="s">
        <v>185</v>
      </c>
      <c r="C9" s="7">
        <v>1</v>
      </c>
      <c r="D9" s="7">
        <v>1</v>
      </c>
    </row>
    <row r="10" spans="1:4" ht="48" x14ac:dyDescent="0.55000000000000004">
      <c r="A10" s="31"/>
      <c r="B10" s="12" t="s">
        <v>186</v>
      </c>
      <c r="C10" s="7">
        <v>1</v>
      </c>
      <c r="D10" s="7">
        <v>1</v>
      </c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72" x14ac:dyDescent="0.55000000000000004">
      <c r="A12" s="28"/>
      <c r="B12" s="12" t="s">
        <v>187</v>
      </c>
      <c r="C12" s="7">
        <v>1</v>
      </c>
      <c r="D12" s="7"/>
    </row>
    <row r="13" spans="1:4" ht="72" x14ac:dyDescent="0.55000000000000004">
      <c r="A13" s="28"/>
      <c r="B13" s="12" t="s">
        <v>188</v>
      </c>
      <c r="C13" s="7"/>
      <c r="D13" s="7"/>
    </row>
    <row r="14" spans="1:4" ht="72" x14ac:dyDescent="0.55000000000000004">
      <c r="A14" s="28"/>
      <c r="B14" s="12" t="s">
        <v>189</v>
      </c>
      <c r="C14" s="7"/>
      <c r="D14" s="7"/>
    </row>
    <row r="15" spans="1:4" ht="48" x14ac:dyDescent="0.55000000000000004">
      <c r="A15" s="31"/>
      <c r="B15" s="12" t="s">
        <v>190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ht="72" x14ac:dyDescent="0.55000000000000004">
      <c r="A17" s="28"/>
      <c r="B17" s="12" t="s">
        <v>191</v>
      </c>
      <c r="C17" s="7"/>
      <c r="D17" s="6"/>
    </row>
    <row r="18" spans="1:4" ht="48" x14ac:dyDescent="0.55000000000000004">
      <c r="A18" s="28"/>
      <c r="B18" s="12" t="s">
        <v>192</v>
      </c>
      <c r="C18" s="6"/>
      <c r="D18" s="6"/>
    </row>
    <row r="19" spans="1:4" ht="72" x14ac:dyDescent="0.55000000000000004">
      <c r="A19" s="28"/>
      <c r="B19" s="12" t="s">
        <v>193</v>
      </c>
      <c r="C19" s="7"/>
      <c r="D19" s="7"/>
    </row>
    <row r="20" spans="1:4" ht="96" x14ac:dyDescent="0.55000000000000004">
      <c r="A20" s="28"/>
      <c r="B20" s="12" t="s">
        <v>194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195</v>
      </c>
      <c r="C22" s="7"/>
      <c r="D22" s="7"/>
    </row>
    <row r="23" spans="1:4" ht="48" x14ac:dyDescent="0.55000000000000004">
      <c r="A23" s="27"/>
      <c r="B23" s="12" t="s">
        <v>196</v>
      </c>
      <c r="C23" s="7"/>
      <c r="D23" s="7"/>
    </row>
    <row r="24" spans="1:4" ht="48" x14ac:dyDescent="0.55000000000000004">
      <c r="A24" s="27"/>
      <c r="B24" s="12" t="s">
        <v>197</v>
      </c>
      <c r="C24" s="7"/>
      <c r="D24" s="7"/>
    </row>
    <row r="25" spans="1:4" ht="48" x14ac:dyDescent="0.55000000000000004">
      <c r="A25" s="27"/>
      <c r="B25" s="12" t="s">
        <v>198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ht="48" x14ac:dyDescent="0.55000000000000004">
      <c r="A27" s="28"/>
      <c r="B27" s="12" t="s">
        <v>199</v>
      </c>
      <c r="C27" s="7"/>
      <c r="D27" s="7"/>
    </row>
    <row r="28" spans="1:4" ht="48" x14ac:dyDescent="0.55000000000000004">
      <c r="A28" s="28"/>
      <c r="B28" s="12" t="s">
        <v>200</v>
      </c>
      <c r="C28" s="7"/>
      <c r="D28" s="7"/>
    </row>
    <row r="29" spans="1:4" ht="48" x14ac:dyDescent="0.55000000000000004">
      <c r="A29" s="28"/>
      <c r="B29" s="12" t="s">
        <v>201</v>
      </c>
      <c r="C29" s="7"/>
      <c r="D29" s="7"/>
    </row>
    <row r="30" spans="1:4" x14ac:dyDescent="0.55000000000000004">
      <c r="A30" s="28"/>
      <c r="B30" s="13" t="s">
        <v>202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6</v>
      </c>
      <c r="D31" s="9">
        <f>COUNTA(D6:D30)</f>
        <v>5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1</v>
      </c>
      <c r="D32" s="10">
        <f>IF(ข้อมูลพื้นฐาน!$C$17&lt;&gt;"",D31/ข้อมูลพื้นฐาน!$C$17,0)</f>
        <v>0.83</v>
      </c>
    </row>
    <row r="33" spans="1:4" ht="24" customHeight="1" x14ac:dyDescent="0.55000000000000004">
      <c r="A33" s="43" t="s">
        <v>34</v>
      </c>
      <c r="B33" s="43"/>
      <c r="C33" s="24">
        <f>C32</f>
        <v>1</v>
      </c>
      <c r="D33" s="44">
        <f>D32</f>
        <v>0.83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yr1fyHTdZNwMxaFqieW3NsnR0VGNXTe9z8RyGYmqhJJ9Ku3wnFXjsZB/GoE97AS5P/GvcB6FU0w34eTTCLkb0g==" saltValue="NLYpJjKT6SN2toEgcBYqrQ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สภาวะผู้นำและศักยภาพเพื่อนำการปรับเปลี่ยน" xr:uid="{FC9C5C6F-05DE-45EE-B1C4-CEE34BE71572}"/>
  </hyperlinks>
  <pageMargins left="0.25" right="0.25" top="0.75" bottom="0.75" header="0.3" footer="0.3"/>
  <pageSetup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D31"/>
  <sheetViews>
    <sheetView workbookViewId="0">
      <selection activeCell="B3" sqref="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2" t="s">
        <v>203</v>
      </c>
      <c r="C2" s="27" t="s">
        <v>2</v>
      </c>
      <c r="D2" s="27"/>
    </row>
    <row r="3" spans="1:4" ht="96" x14ac:dyDescent="0.55000000000000004">
      <c r="A3" s="12"/>
      <c r="B3" s="54" t="s">
        <v>259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ht="48" x14ac:dyDescent="0.55000000000000004">
      <c r="A6" s="28"/>
      <c r="B6" s="12" t="s">
        <v>204</v>
      </c>
      <c r="C6" s="7"/>
      <c r="D6" s="7"/>
    </row>
    <row r="7" spans="1:4" ht="48" x14ac:dyDescent="0.55000000000000004">
      <c r="A7" s="28"/>
      <c r="B7" s="12" t="s">
        <v>205</v>
      </c>
      <c r="C7" s="7"/>
      <c r="D7" s="7"/>
    </row>
    <row r="8" spans="1:4" ht="48" x14ac:dyDescent="0.55000000000000004">
      <c r="A8" s="28"/>
      <c r="B8" s="12" t="s">
        <v>206</v>
      </c>
      <c r="C8" s="7"/>
      <c r="D8" s="7"/>
    </row>
    <row r="9" spans="1:4" x14ac:dyDescent="0.55000000000000004">
      <c r="A9" s="30">
        <v>2</v>
      </c>
      <c r="B9" s="29" t="s">
        <v>12</v>
      </c>
      <c r="C9" s="29"/>
      <c r="D9" s="29"/>
    </row>
    <row r="10" spans="1:4" ht="72" x14ac:dyDescent="0.55000000000000004">
      <c r="A10" s="28"/>
      <c r="B10" s="12" t="s">
        <v>207</v>
      </c>
      <c r="C10" s="7">
        <v>1</v>
      </c>
      <c r="D10" s="7">
        <v>1</v>
      </c>
    </row>
    <row r="11" spans="1:4" ht="48" x14ac:dyDescent="0.55000000000000004">
      <c r="A11" s="28"/>
      <c r="B11" s="12" t="s">
        <v>208</v>
      </c>
      <c r="C11" s="7">
        <v>1</v>
      </c>
      <c r="D11" s="7">
        <v>1</v>
      </c>
    </row>
    <row r="12" spans="1:4" ht="48" x14ac:dyDescent="0.55000000000000004">
      <c r="A12" s="28"/>
      <c r="B12" s="12" t="s">
        <v>209</v>
      </c>
      <c r="C12" s="7"/>
      <c r="D12" s="7"/>
    </row>
    <row r="13" spans="1:4" ht="48" x14ac:dyDescent="0.55000000000000004">
      <c r="A13" s="31"/>
      <c r="B13" s="12" t="s">
        <v>210</v>
      </c>
      <c r="C13" s="7"/>
      <c r="D13" s="7"/>
    </row>
    <row r="14" spans="1:4" x14ac:dyDescent="0.55000000000000004">
      <c r="A14" s="30">
        <v>3</v>
      </c>
      <c r="B14" s="29" t="s">
        <v>17</v>
      </c>
      <c r="C14" s="29"/>
      <c r="D14" s="29"/>
    </row>
    <row r="15" spans="1:4" ht="48" x14ac:dyDescent="0.55000000000000004">
      <c r="A15" s="28"/>
      <c r="B15" s="12" t="s">
        <v>211</v>
      </c>
      <c r="C15" s="7"/>
      <c r="D15" s="6"/>
    </row>
    <row r="16" spans="1:4" ht="48" x14ac:dyDescent="0.55000000000000004">
      <c r="A16" s="28"/>
      <c r="B16" s="12" t="s">
        <v>212</v>
      </c>
      <c r="C16" s="6"/>
      <c r="D16" s="6"/>
    </row>
    <row r="17" spans="1:4" ht="48" x14ac:dyDescent="0.55000000000000004">
      <c r="A17" s="28"/>
      <c r="B17" s="12" t="s">
        <v>213</v>
      </c>
      <c r="C17" s="7"/>
      <c r="D17" s="7"/>
    </row>
    <row r="18" spans="1:4" ht="72" x14ac:dyDescent="0.55000000000000004">
      <c r="A18" s="28"/>
      <c r="B18" s="12" t="s">
        <v>214</v>
      </c>
      <c r="C18" s="7"/>
      <c r="D18" s="7"/>
    </row>
    <row r="19" spans="1:4" x14ac:dyDescent="0.55000000000000004">
      <c r="A19" s="33">
        <v>4</v>
      </c>
      <c r="B19" s="29" t="s">
        <v>22</v>
      </c>
      <c r="C19" s="29"/>
      <c r="D19" s="29"/>
    </row>
    <row r="20" spans="1:4" ht="72" x14ac:dyDescent="0.55000000000000004">
      <c r="A20" s="34"/>
      <c r="B20" s="12" t="s">
        <v>215</v>
      </c>
      <c r="C20" s="7"/>
      <c r="D20" s="7"/>
    </row>
    <row r="21" spans="1:4" ht="72" x14ac:dyDescent="0.55000000000000004">
      <c r="A21" s="34"/>
      <c r="B21" s="12" t="s">
        <v>216</v>
      </c>
      <c r="C21" s="7"/>
      <c r="D21" s="7"/>
    </row>
    <row r="22" spans="1:4" ht="72" x14ac:dyDescent="0.55000000000000004">
      <c r="A22" s="35"/>
      <c r="B22" s="12" t="s">
        <v>217</v>
      </c>
      <c r="C22" s="7"/>
      <c r="D22" s="7"/>
    </row>
    <row r="23" spans="1:4" x14ac:dyDescent="0.55000000000000004">
      <c r="A23" s="28">
        <v>5</v>
      </c>
      <c r="B23" s="29" t="s">
        <v>27</v>
      </c>
      <c r="C23" s="29"/>
      <c r="D23" s="29"/>
    </row>
    <row r="24" spans="1:4" x14ac:dyDescent="0.55000000000000004">
      <c r="A24" s="28"/>
      <c r="B24" s="12" t="s">
        <v>218</v>
      </c>
      <c r="C24" s="7"/>
      <c r="D24" s="7"/>
    </row>
    <row r="25" spans="1:4" ht="48" x14ac:dyDescent="0.55000000000000004">
      <c r="A25" s="28"/>
      <c r="B25" s="12" t="s">
        <v>219</v>
      </c>
      <c r="C25" s="7"/>
      <c r="D25" s="7"/>
    </row>
    <row r="26" spans="1:4" ht="48" x14ac:dyDescent="0.55000000000000004">
      <c r="A26" s="28"/>
      <c r="B26" s="12" t="s">
        <v>220</v>
      </c>
      <c r="C26" s="7"/>
      <c r="D26" s="7"/>
    </row>
    <row r="27" spans="1:4" ht="72" x14ac:dyDescent="0.55000000000000004">
      <c r="A27" s="28"/>
      <c r="B27" s="13" t="s">
        <v>221</v>
      </c>
      <c r="C27" s="7"/>
      <c r="D27" s="7"/>
    </row>
    <row r="28" spans="1:4" x14ac:dyDescent="0.55000000000000004">
      <c r="A28" s="27" t="s">
        <v>32</v>
      </c>
      <c r="B28" s="27"/>
      <c r="C28" s="9">
        <f>COUNTA(C6:C27)</f>
        <v>2</v>
      </c>
      <c r="D28" s="9">
        <f>COUNTA(D6:D27)</f>
        <v>2</v>
      </c>
    </row>
    <row r="29" spans="1:4" x14ac:dyDescent="0.55000000000000004">
      <c r="A29" s="27" t="s">
        <v>33</v>
      </c>
      <c r="B29" s="27"/>
      <c r="C29" s="10">
        <f>IF(ข้อมูลพื้นฐาน!$C$17&lt;&gt;"",C28/ข้อมูลพื้นฐาน!$C$17,0)</f>
        <v>0.33</v>
      </c>
      <c r="D29" s="10">
        <f>IF(ข้อมูลพื้นฐาน!$C$17&lt;&gt;"",D28/ข้อมูลพื้นฐาน!$C$17,0)</f>
        <v>0.33</v>
      </c>
    </row>
    <row r="30" spans="1:4" ht="24" customHeight="1" x14ac:dyDescent="0.55000000000000004">
      <c r="A30" s="43" t="s">
        <v>34</v>
      </c>
      <c r="B30" s="43"/>
      <c r="C30" s="24">
        <f>C29</f>
        <v>0.33</v>
      </c>
      <c r="D30" s="44">
        <f>D29</f>
        <v>0.33</v>
      </c>
    </row>
    <row r="31" spans="1:4" x14ac:dyDescent="0.55000000000000004">
      <c r="A31" s="3"/>
      <c r="B31" s="3"/>
      <c r="C31" s="45" t="s">
        <v>3</v>
      </c>
      <c r="D31" s="45" t="s">
        <v>35</v>
      </c>
    </row>
  </sheetData>
  <sheetProtection algorithmName="SHA-512" hashValue="wxmdHB5Ehe0jszSvu/1LE9DrpvD6o+vh4x88mPJAubHfzXtK/THorKo2+F502nD/NnSxFT6buonY0s1+YO+Ofw==" saltValue="4sDWSA1uqABhk/uo986YFg==" spinCount="100000" sheet="1" objects="1" scenarios="1"/>
  <mergeCells count="14">
    <mergeCell ref="A30:B30"/>
    <mergeCell ref="A5:A8"/>
    <mergeCell ref="A19:A22"/>
    <mergeCell ref="B19:D19"/>
    <mergeCell ref="A23:A27"/>
    <mergeCell ref="B23:D23"/>
    <mergeCell ref="A28:B28"/>
    <mergeCell ref="A29:B29"/>
    <mergeCell ref="C2:D2"/>
    <mergeCell ref="B5:D5"/>
    <mergeCell ref="A9:A13"/>
    <mergeCell ref="B9:D9"/>
    <mergeCell ref="A14:A18"/>
    <mergeCell ref="B14:D14"/>
  </mergeCells>
  <hyperlinks>
    <hyperlink ref="B2:B3" r:id="rId1" display="วิสัยทัศน์และการวางกลยุทธ์" xr:uid="{00E2A878-DDB3-4510-88CB-222C4162DED1}"/>
  </hyperlinks>
  <pageMargins left="0.25" right="0.25" top="0.75" bottom="0.75" header="0.3" footer="0.3"/>
  <pageSetup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2:D34"/>
  <sheetViews>
    <sheetView workbookViewId="0">
      <selection activeCell="E9" sqref="E9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3" t="s">
        <v>0</v>
      </c>
      <c r="B2" s="52" t="s">
        <v>222</v>
      </c>
      <c r="C2" s="27" t="s">
        <v>2</v>
      </c>
      <c r="D2" s="27"/>
    </row>
    <row r="3" spans="1:4" ht="72" x14ac:dyDescent="0.55000000000000004">
      <c r="A3" s="12"/>
      <c r="B3" s="54" t="s">
        <v>260</v>
      </c>
      <c r="C3" s="23" t="s">
        <v>3</v>
      </c>
      <c r="D3" s="23" t="s">
        <v>35</v>
      </c>
    </row>
    <row r="4" spans="1:4" x14ac:dyDescent="0.55000000000000004">
      <c r="A4" s="23" t="s">
        <v>4</v>
      </c>
      <c r="B4" s="23" t="s">
        <v>5</v>
      </c>
      <c r="C4" s="14"/>
      <c r="D4" s="14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28"/>
      <c r="B6" s="12" t="s">
        <v>223</v>
      </c>
      <c r="C6" s="7"/>
      <c r="D6" s="7">
        <v>1</v>
      </c>
    </row>
    <row r="7" spans="1:4" ht="48" x14ac:dyDescent="0.55000000000000004">
      <c r="A7" s="28"/>
      <c r="B7" s="12" t="s">
        <v>224</v>
      </c>
      <c r="C7" s="7">
        <v>1</v>
      </c>
      <c r="D7" s="7">
        <v>1</v>
      </c>
    </row>
    <row r="8" spans="1:4" x14ac:dyDescent="0.55000000000000004">
      <c r="A8" s="28"/>
      <c r="B8" s="12" t="s">
        <v>225</v>
      </c>
      <c r="C8" s="7">
        <v>1</v>
      </c>
      <c r="D8" s="7">
        <v>1</v>
      </c>
    </row>
    <row r="9" spans="1:4" ht="48" x14ac:dyDescent="0.55000000000000004">
      <c r="A9" s="28"/>
      <c r="B9" s="12" t="s">
        <v>226</v>
      </c>
      <c r="C9" s="7">
        <v>1</v>
      </c>
      <c r="D9" s="7">
        <v>1</v>
      </c>
    </row>
    <row r="10" spans="1:4" ht="72" x14ac:dyDescent="0.55000000000000004">
      <c r="A10" s="31"/>
      <c r="B10" s="12" t="s">
        <v>227</v>
      </c>
      <c r="C10" s="7"/>
      <c r="D10" s="7">
        <v>1</v>
      </c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72" x14ac:dyDescent="0.55000000000000004">
      <c r="A12" s="28"/>
      <c r="B12" s="12" t="s">
        <v>228</v>
      </c>
      <c r="C12" s="7">
        <v>1</v>
      </c>
      <c r="D12" s="7">
        <v>1</v>
      </c>
    </row>
    <row r="13" spans="1:4" ht="48" x14ac:dyDescent="0.55000000000000004">
      <c r="A13" s="28"/>
      <c r="B13" s="12" t="s">
        <v>229</v>
      </c>
      <c r="C13" s="7">
        <v>1</v>
      </c>
      <c r="D13" s="7">
        <v>1</v>
      </c>
    </row>
    <row r="14" spans="1:4" ht="48" x14ac:dyDescent="0.55000000000000004">
      <c r="A14" s="28"/>
      <c r="B14" s="12" t="s">
        <v>230</v>
      </c>
      <c r="C14" s="7"/>
      <c r="D14" s="7"/>
    </row>
    <row r="15" spans="1:4" ht="48" x14ac:dyDescent="0.55000000000000004">
      <c r="A15" s="31"/>
      <c r="B15" s="12" t="s">
        <v>231</v>
      </c>
      <c r="C15" s="7"/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28"/>
      <c r="B17" s="12" t="s">
        <v>232</v>
      </c>
      <c r="C17" s="7"/>
      <c r="D17" s="6"/>
    </row>
    <row r="18" spans="1:4" x14ac:dyDescent="0.55000000000000004">
      <c r="A18" s="28"/>
      <c r="B18" s="12" t="s">
        <v>233</v>
      </c>
      <c r="C18" s="6"/>
      <c r="D18" s="6"/>
    </row>
    <row r="19" spans="1:4" ht="48" x14ac:dyDescent="0.55000000000000004">
      <c r="A19" s="28"/>
      <c r="B19" s="12" t="s">
        <v>234</v>
      </c>
      <c r="C19" s="7"/>
      <c r="D19" s="7"/>
    </row>
    <row r="20" spans="1:4" ht="72" x14ac:dyDescent="0.55000000000000004">
      <c r="A20" s="28"/>
      <c r="B20" s="12" t="s">
        <v>235</v>
      </c>
      <c r="C20" s="7"/>
      <c r="D20" s="7"/>
    </row>
    <row r="21" spans="1:4" x14ac:dyDescent="0.55000000000000004">
      <c r="A21" s="27">
        <v>4</v>
      </c>
      <c r="B21" s="29" t="s">
        <v>22</v>
      </c>
      <c r="C21" s="29"/>
      <c r="D21" s="29"/>
    </row>
    <row r="22" spans="1:4" ht="48" x14ac:dyDescent="0.55000000000000004">
      <c r="A22" s="27"/>
      <c r="B22" s="12" t="s">
        <v>236</v>
      </c>
      <c r="C22" s="7"/>
      <c r="D22" s="7"/>
    </row>
    <row r="23" spans="1:4" ht="72" x14ac:dyDescent="0.55000000000000004">
      <c r="A23" s="27"/>
      <c r="B23" s="12" t="s">
        <v>237</v>
      </c>
      <c r="C23" s="7"/>
      <c r="D23" s="7"/>
    </row>
    <row r="24" spans="1:4" ht="48" x14ac:dyDescent="0.55000000000000004">
      <c r="A24" s="27"/>
      <c r="B24" s="12" t="s">
        <v>238</v>
      </c>
      <c r="C24" s="7"/>
      <c r="D24" s="7"/>
    </row>
    <row r="25" spans="1:4" ht="72" x14ac:dyDescent="0.55000000000000004">
      <c r="A25" s="27"/>
      <c r="B25" s="12" t="s">
        <v>239</v>
      </c>
      <c r="C25" s="7"/>
      <c r="D25" s="7"/>
    </row>
    <row r="26" spans="1:4" x14ac:dyDescent="0.55000000000000004">
      <c r="A26" s="28">
        <v>5</v>
      </c>
      <c r="B26" s="29" t="s">
        <v>27</v>
      </c>
      <c r="C26" s="29"/>
      <c r="D26" s="29"/>
    </row>
    <row r="27" spans="1:4" x14ac:dyDescent="0.55000000000000004">
      <c r="A27" s="28"/>
      <c r="B27" s="12" t="s">
        <v>240</v>
      </c>
      <c r="C27" s="7"/>
      <c r="D27" s="7"/>
    </row>
    <row r="28" spans="1:4" x14ac:dyDescent="0.55000000000000004">
      <c r="A28" s="28"/>
      <c r="B28" s="12" t="s">
        <v>241</v>
      </c>
      <c r="C28" s="7"/>
      <c r="D28" s="7"/>
    </row>
    <row r="29" spans="1:4" x14ac:dyDescent="0.55000000000000004">
      <c r="A29" s="28"/>
      <c r="B29" s="12" t="s">
        <v>242</v>
      </c>
      <c r="C29" s="7"/>
      <c r="D29" s="7"/>
    </row>
    <row r="30" spans="1:4" ht="48" x14ac:dyDescent="0.55000000000000004">
      <c r="A30" s="28"/>
      <c r="B30" s="13" t="s">
        <v>243</v>
      </c>
      <c r="C30" s="7"/>
      <c r="D30" s="7"/>
    </row>
    <row r="31" spans="1:4" x14ac:dyDescent="0.55000000000000004">
      <c r="A31" s="27" t="s">
        <v>32</v>
      </c>
      <c r="B31" s="27"/>
      <c r="C31" s="9">
        <f>COUNTA(C6:C30)</f>
        <v>5</v>
      </c>
      <c r="D31" s="9">
        <f>COUNTA(D6:D30)</f>
        <v>7</v>
      </c>
    </row>
    <row r="32" spans="1:4" x14ac:dyDescent="0.55000000000000004">
      <c r="A32" s="27" t="s">
        <v>33</v>
      </c>
      <c r="B32" s="27"/>
      <c r="C32" s="10">
        <f>IF(ข้อมูลพื้นฐาน!$C$17&lt;&gt;"",C31/ข้อมูลพื้นฐาน!$C$17,0)</f>
        <v>0.83</v>
      </c>
      <c r="D32" s="10">
        <f>IF(ข้อมูลพื้นฐาน!$C$17&lt;&gt;"",D31/ข้อมูลพื้นฐาน!$C$17,0)</f>
        <v>1.17</v>
      </c>
    </row>
    <row r="33" spans="1:4" ht="24" customHeight="1" x14ac:dyDescent="0.55000000000000004">
      <c r="A33" s="43" t="s">
        <v>34</v>
      </c>
      <c r="B33" s="43"/>
      <c r="C33" s="24">
        <f>C32</f>
        <v>0.83</v>
      </c>
      <c r="D33" s="44">
        <f>D32</f>
        <v>1.17</v>
      </c>
    </row>
    <row r="34" spans="1:4" x14ac:dyDescent="0.55000000000000004">
      <c r="A34" s="3"/>
      <c r="B34" s="3"/>
      <c r="C34" s="45" t="s">
        <v>3</v>
      </c>
      <c r="D34" s="45" t="s">
        <v>35</v>
      </c>
    </row>
  </sheetData>
  <sheetProtection algorithmName="SHA-512" hashValue="fi1vdTYn4RylyEx1oQElgJfqfc3/UQ6r4jcf7wsItudccpF+Oko+6/RokOVtTOXlwFaWsUOhKvU+DBOid5znPw==" saltValue="u2wrc8EfJxfKCrUpWSZg9Q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สอนงานและการมอบหมายงาน" xr:uid="{AF46DE95-8073-4FB0-A1C9-E6D8F3C88CCC}"/>
  </hyperlinks>
  <pageMargins left="0.25" right="0.25" top="0.75" bottom="0.75" header="0.3" footer="0.3"/>
  <pageSetup orientation="portrait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H30"/>
  <sheetViews>
    <sheetView zoomScaleNormal="100" workbookViewId="0">
      <selection activeCell="L16" sqref="L16"/>
    </sheetView>
  </sheetViews>
  <sheetFormatPr defaultColWidth="8.875" defaultRowHeight="24" x14ac:dyDescent="0.55000000000000004"/>
  <cols>
    <col min="1" max="1" width="3.75" style="3" customWidth="1"/>
    <col min="2" max="2" width="13.125" style="3" customWidth="1"/>
    <col min="3" max="3" width="2.5" style="3" customWidth="1"/>
    <col min="4" max="4" width="44.625" style="3" customWidth="1"/>
    <col min="5" max="5" width="17.25" style="3" customWidth="1"/>
    <col min="6" max="6" width="4.875" style="55" hidden="1" customWidth="1"/>
    <col min="7" max="7" width="21.5" style="3" customWidth="1"/>
    <col min="8" max="8" width="4.25" style="55" hidden="1" customWidth="1"/>
    <col min="9" max="16384" width="8.875" style="3"/>
  </cols>
  <sheetData>
    <row r="1" spans="2:8" ht="9.6" customHeight="1" x14ac:dyDescent="0.55000000000000004"/>
    <row r="2" spans="2:8" x14ac:dyDescent="0.55000000000000004">
      <c r="B2" s="40" t="s">
        <v>248</v>
      </c>
      <c r="C2" s="40"/>
      <c r="D2" s="40"/>
      <c r="E2" s="40"/>
    </row>
    <row r="3" spans="2:8" ht="10.15" customHeight="1" x14ac:dyDescent="0.55000000000000004">
      <c r="B3" s="17"/>
      <c r="C3" s="17"/>
      <c r="D3" s="17"/>
      <c r="E3" s="17"/>
    </row>
    <row r="4" spans="2:8" x14ac:dyDescent="0.55000000000000004">
      <c r="B4" s="18" t="s">
        <v>50</v>
      </c>
      <c r="C4" s="17"/>
      <c r="D4" s="41" t="str">
        <f>IF(ข้อมูลพื้นฐาน!C3&lt;&gt;"",ข้อมูลพื้นฐาน!C3,"")</f>
        <v/>
      </c>
      <c r="E4" s="41"/>
    </row>
    <row r="5" spans="2:8" x14ac:dyDescent="0.55000000000000004">
      <c r="B5" s="18" t="s">
        <v>51</v>
      </c>
      <c r="C5" s="17"/>
      <c r="D5" s="41" t="str">
        <f>IF(ข้อมูลพื้นฐาน!C5&lt;&gt;"",ข้อมูลพื้นฐาน!C5,"")</f>
        <v/>
      </c>
      <c r="E5" s="41"/>
    </row>
    <row r="6" spans="2:8" x14ac:dyDescent="0.55000000000000004">
      <c r="B6" s="18" t="s">
        <v>4</v>
      </c>
      <c r="C6" s="17"/>
      <c r="D6" s="41" t="str">
        <f>IF(ข้อมูลพื้นฐาน!C7&lt;&gt;"",ข้อมูลพื้นฐาน!C7,"")</f>
        <v>ชำนาญการ</v>
      </c>
      <c r="E6" s="41"/>
    </row>
    <row r="7" spans="2:8" x14ac:dyDescent="0.55000000000000004">
      <c r="B7" s="18" t="s">
        <v>244</v>
      </c>
      <c r="C7" s="17"/>
      <c r="D7" s="41" t="str">
        <f>IF(ข้อมูลพื้นฐาน!C9&lt;&gt;"",ข้อมูลพื้นฐาน!C9,"")</f>
        <v/>
      </c>
      <c r="E7" s="41"/>
    </row>
    <row r="8" spans="2:8" x14ac:dyDescent="0.55000000000000004">
      <c r="B8" s="18" t="s">
        <v>52</v>
      </c>
      <c r="C8" s="17"/>
      <c r="D8" s="41" t="str">
        <f>IF(ข้อมูลพื้นฐาน!C11&lt;&gt;"",ข้อมูลพื้นฐาน!C11,"")</f>
        <v>บุคลากรประเภทสนับสนุน ตำแหน่งบริหาร</v>
      </c>
      <c r="E8" s="41"/>
    </row>
    <row r="9" spans="2:8" x14ac:dyDescent="0.55000000000000004">
      <c r="B9" s="17"/>
      <c r="C9" s="17"/>
      <c r="D9" s="17"/>
      <c r="E9" s="17"/>
    </row>
    <row r="10" spans="2:8" x14ac:dyDescent="0.55000000000000004">
      <c r="B10" s="47" t="s">
        <v>36</v>
      </c>
      <c r="C10" s="47"/>
      <c r="D10" s="47"/>
      <c r="E10" s="46" t="s">
        <v>37</v>
      </c>
      <c r="F10" s="46"/>
      <c r="G10" s="46"/>
      <c r="H10" s="46"/>
    </row>
    <row r="11" spans="2:8" x14ac:dyDescent="0.55000000000000004">
      <c r="B11" s="47"/>
      <c r="C11" s="47"/>
      <c r="D11" s="47"/>
      <c r="E11" s="46" t="s">
        <v>251</v>
      </c>
      <c r="F11" s="46"/>
      <c r="G11" s="48" t="s">
        <v>252</v>
      </c>
      <c r="H11" s="48"/>
    </row>
    <row r="12" spans="2:8" x14ac:dyDescent="0.55000000000000004">
      <c r="B12" s="39" t="s">
        <v>38</v>
      </c>
      <c r="C12" s="39"/>
      <c r="D12" s="39"/>
      <c r="E12" s="39"/>
      <c r="F12" s="39"/>
      <c r="G12" s="39"/>
      <c r="H12" s="39"/>
    </row>
    <row r="13" spans="2:8" x14ac:dyDescent="0.55000000000000004">
      <c r="B13" s="38" t="s">
        <v>88</v>
      </c>
      <c r="C13" s="38"/>
      <c r="D13" s="38"/>
      <c r="E13" s="19" t="str">
        <f>IF(การมุ่งผลสัมฤทธิ์!$C$33&lt;&gt;0,IF(การมุ่งผลสัมฤทธิ์!$C$33&gt;=1,"1",การมุ่งผลสัมฤทธิ์!$C$33),"")</f>
        <v>1</v>
      </c>
      <c r="F13" s="56" t="str">
        <f>IF(E13&lt;&gt;"",E13,0)</f>
        <v>1</v>
      </c>
      <c r="G13" s="19">
        <f>IF(การมุ่งผลสัมฤทธิ์!$D$33&lt;&gt;0,IF(การมุ่งผลสัมฤทธิ์!$D$33&gt;=1,"1",การมุ่งผลสัมฤทธิ์!$D$33),"")</f>
        <v>0.83</v>
      </c>
      <c r="H13" s="56">
        <f>IF(G13&lt;&gt;"",G13,0)</f>
        <v>0.83</v>
      </c>
    </row>
    <row r="14" spans="2:8" x14ac:dyDescent="0.55000000000000004">
      <c r="B14" s="38" t="s">
        <v>89</v>
      </c>
      <c r="C14" s="38"/>
      <c r="D14" s="38"/>
      <c r="E14" s="19" t="str">
        <f>IF(บริการที่ดี!$C$33&lt;&gt;0,IF(บริการที่ดี!$C$33&gt;=1,"1",บริการที่ดี!$C$33),"")</f>
        <v>1</v>
      </c>
      <c r="F14" s="56" t="str">
        <f t="shared" ref="F14:F26" si="0">IF(E14&lt;&gt;"",E14,0)</f>
        <v>1</v>
      </c>
      <c r="G14" s="19">
        <f>IF(บริการที่ดี!$D$33&lt;&gt;0,IF(บริการที่ดี!$D$33&gt;=1,"1",บริการที่ดี!$D$33),"")</f>
        <v>0.83</v>
      </c>
      <c r="H14" s="56">
        <f t="shared" ref="H14:H17" si="1">IF(G14&lt;&gt;"",G14,0)</f>
        <v>0.83</v>
      </c>
    </row>
    <row r="15" spans="2:8" x14ac:dyDescent="0.55000000000000004">
      <c r="B15" s="38" t="s">
        <v>90</v>
      </c>
      <c r="C15" s="38"/>
      <c r="D15" s="38"/>
      <c r="E15" s="19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>1</v>
      </c>
      <c r="F15" s="56" t="str">
        <f t="shared" si="0"/>
        <v>1</v>
      </c>
      <c r="G15" s="19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>1</v>
      </c>
      <c r="H15" s="56" t="str">
        <f t="shared" si="1"/>
        <v>1</v>
      </c>
    </row>
    <row r="16" spans="2:8" x14ac:dyDescent="0.55000000000000004">
      <c r="B16" s="38" t="s">
        <v>91</v>
      </c>
      <c r="C16" s="38"/>
      <c r="D16" s="38"/>
      <c r="E16" s="19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>1</v>
      </c>
      <c r="F16" s="56" t="str">
        <f t="shared" si="0"/>
        <v>1</v>
      </c>
      <c r="G16" s="19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>1</v>
      </c>
      <c r="H16" s="56" t="str">
        <f t="shared" si="1"/>
        <v>1</v>
      </c>
    </row>
    <row r="17" spans="2:8" x14ac:dyDescent="0.55000000000000004">
      <c r="B17" s="38" t="s">
        <v>92</v>
      </c>
      <c r="C17" s="38"/>
      <c r="D17" s="38"/>
      <c r="E17" s="19" t="str">
        <f>IF(การทำงานเป็นทีม!$C$33&lt;&gt;0,IF(การทำงานเป็นทีม!$C$33&gt;=1,"1",การทำงานเป็นทีม!$C$33),"")</f>
        <v>1</v>
      </c>
      <c r="F17" s="56" t="str">
        <f t="shared" si="0"/>
        <v>1</v>
      </c>
      <c r="G17" s="19">
        <f>IF(การทำงานเป็นทีม!$D$33&lt;&gt;0,IF(การทำงานเป็นทีม!$D$33&gt;=1,"1",การทำงานเป็นทีม!$D$33),"")</f>
        <v>0.67</v>
      </c>
      <c r="H17" s="56">
        <f t="shared" si="1"/>
        <v>0.67</v>
      </c>
    </row>
    <row r="18" spans="2:8" x14ac:dyDescent="0.55000000000000004">
      <c r="B18" s="49" t="s">
        <v>39</v>
      </c>
      <c r="C18" s="49"/>
      <c r="D18" s="49"/>
      <c r="E18" s="49"/>
      <c r="F18" s="49"/>
      <c r="G18" s="49"/>
      <c r="H18" s="49"/>
    </row>
    <row r="19" spans="2:8" x14ac:dyDescent="0.55000000000000004">
      <c r="B19" s="37" t="s">
        <v>43</v>
      </c>
      <c r="C19" s="37"/>
      <c r="D19" s="37"/>
      <c r="E19" s="22"/>
      <c r="F19" s="56">
        <f t="shared" si="0"/>
        <v>0</v>
      </c>
      <c r="G19" s="22"/>
      <c r="H19" s="56">
        <f t="shared" ref="H19:H22" si="2">IF(G19&lt;&gt;"",G19,0)</f>
        <v>0</v>
      </c>
    </row>
    <row r="20" spans="2:8" x14ac:dyDescent="0.55000000000000004">
      <c r="B20" s="37" t="s">
        <v>44</v>
      </c>
      <c r="C20" s="37"/>
      <c r="D20" s="37"/>
      <c r="E20" s="22"/>
      <c r="F20" s="56">
        <f t="shared" si="0"/>
        <v>0</v>
      </c>
      <c r="G20" s="22"/>
      <c r="H20" s="56">
        <f t="shared" si="2"/>
        <v>0</v>
      </c>
    </row>
    <row r="21" spans="2:8" x14ac:dyDescent="0.55000000000000004">
      <c r="B21" s="37" t="s">
        <v>45</v>
      </c>
      <c r="C21" s="37"/>
      <c r="D21" s="37"/>
      <c r="E21" s="22"/>
      <c r="F21" s="56">
        <f t="shared" si="0"/>
        <v>0</v>
      </c>
      <c r="G21" s="22"/>
      <c r="H21" s="56">
        <f t="shared" si="2"/>
        <v>0</v>
      </c>
    </row>
    <row r="22" spans="2:8" x14ac:dyDescent="0.55000000000000004">
      <c r="B22" s="37" t="s">
        <v>46</v>
      </c>
      <c r="C22" s="37"/>
      <c r="D22" s="37"/>
      <c r="E22" s="22"/>
      <c r="F22" s="56">
        <f t="shared" si="0"/>
        <v>0</v>
      </c>
      <c r="G22" s="22"/>
      <c r="H22" s="56">
        <f t="shared" si="2"/>
        <v>0</v>
      </c>
    </row>
    <row r="23" spans="2:8" x14ac:dyDescent="0.55000000000000004">
      <c r="B23" s="39" t="s">
        <v>40</v>
      </c>
      <c r="C23" s="39"/>
      <c r="D23" s="39"/>
      <c r="E23" s="39"/>
      <c r="F23" s="39"/>
      <c r="G23" s="39"/>
      <c r="H23" s="39"/>
    </row>
    <row r="24" spans="2:8" x14ac:dyDescent="0.55000000000000004">
      <c r="B24" s="42" t="s">
        <v>47</v>
      </c>
      <c r="C24" s="42"/>
      <c r="D24" s="42"/>
      <c r="E24" s="19" t="str">
        <f>IF(สภาวะผู้นำและศักยภาพ!$C$33&lt;&gt;0,IF(สภาวะผู้นำและศักยภาพ!$C$33&gt;=1,"1",สภาวะผู้นำและศักยภาพ!$C$33),"")</f>
        <v>1</v>
      </c>
      <c r="F24" s="56" t="str">
        <f t="shared" si="0"/>
        <v>1</v>
      </c>
      <c r="G24" s="19">
        <f>IF(สภาวะผู้นำและศักยภาพ!$D$33&lt;&gt;0,IF(สภาวะผู้นำและศักยภาพ!$D$33&gt;=1,"1",สภาวะผู้นำและศักยภาพ!$D$33),"")</f>
        <v>0.83</v>
      </c>
      <c r="H24" s="56">
        <f t="shared" ref="H24:H29" si="3">IF(G24&lt;&gt;"",G24,0)</f>
        <v>0.83</v>
      </c>
    </row>
    <row r="25" spans="2:8" x14ac:dyDescent="0.55000000000000004">
      <c r="B25" s="42" t="s">
        <v>48</v>
      </c>
      <c r="C25" s="42"/>
      <c r="D25" s="42"/>
      <c r="E25" s="19">
        <f>IF(วิสัยทัศน์และการวางกลยุทธ์!$C$30&lt;&gt;0,IF(วิสัยทัศน์และการวางกลยุทธ์!$C$30&gt;=1,"1",วิสัยทัศน์และการวางกลยุทธ์!$C$30),"")</f>
        <v>0.33</v>
      </c>
      <c r="F25" s="56">
        <f t="shared" si="0"/>
        <v>0.33</v>
      </c>
      <c r="G25" s="19">
        <f>IF(วิสัยทัศน์และการวางกลยุทธ์!$D$30&lt;&gt;0,IF(วิสัยทัศน์และการวางกลยุทธ์!$D$30&gt;=1,"1",วิสัยทัศน์และการวางกลยุทธ์!$D$30),"")</f>
        <v>0.33</v>
      </c>
      <c r="H25" s="56">
        <f t="shared" si="3"/>
        <v>0.33</v>
      </c>
    </row>
    <row r="26" spans="2:8" x14ac:dyDescent="0.55000000000000004">
      <c r="B26" s="42" t="s">
        <v>49</v>
      </c>
      <c r="C26" s="42"/>
      <c r="D26" s="42"/>
      <c r="E26" s="19">
        <f>IF(การสอนงานและการมอบหมายงาน!$C$33&lt;&gt;0,IF(การสอนงานและการมอบหมายงาน!$C$33&gt;=1,"1",การสอนงานและการมอบหมายงาน!$C$33),"")</f>
        <v>0.83</v>
      </c>
      <c r="F26" s="56">
        <f t="shared" si="0"/>
        <v>0.83</v>
      </c>
      <c r="G26" s="19" t="str">
        <f>IF(การสอนงานและการมอบหมายงาน!$D$33&lt;&gt;0,IF(การสอนงานและการมอบหมายงาน!$D$33&gt;=1,"1",การสอนงานและการมอบหมายงาน!$D$33),"")</f>
        <v>1</v>
      </c>
      <c r="H26" s="56" t="str">
        <f t="shared" si="3"/>
        <v>1</v>
      </c>
    </row>
    <row r="27" spans="2:8" x14ac:dyDescent="0.55000000000000004">
      <c r="B27" s="39" t="s">
        <v>41</v>
      </c>
      <c r="C27" s="39"/>
      <c r="D27" s="39"/>
      <c r="E27" s="10">
        <f>F13+F14+F15+F16+F17+F19+F20+F21+F22+F24+F25+F26</f>
        <v>7.16</v>
      </c>
      <c r="F27" s="57"/>
      <c r="G27" s="10">
        <f>H13+H14+H15+H16+H17+H19+H20+H21+H22+H24+H25+H26</f>
        <v>6.49</v>
      </c>
      <c r="H27" s="57"/>
    </row>
    <row r="28" spans="2:8" x14ac:dyDescent="0.55000000000000004">
      <c r="B28" s="39" t="s">
        <v>42</v>
      </c>
      <c r="C28" s="39"/>
      <c r="D28" s="39"/>
      <c r="E28" s="10">
        <f>(E27/(14-COUNTBLANK(E13:E26)))*10</f>
        <v>8.9499999999999993</v>
      </c>
      <c r="F28" s="57"/>
      <c r="G28" s="10">
        <f>(G27/(14-COUNTBLANK(G13:G26)))*10</f>
        <v>8.11</v>
      </c>
      <c r="H28" s="57"/>
    </row>
    <row r="29" spans="2:8" x14ac:dyDescent="0.55000000000000004">
      <c r="B29" s="36" t="s">
        <v>250</v>
      </c>
      <c r="C29" s="36"/>
      <c r="D29" s="36"/>
      <c r="E29" s="50">
        <f>E28/2</f>
        <v>4.4800000000000004</v>
      </c>
      <c r="F29" s="57"/>
      <c r="G29" s="25">
        <f>G28/2</f>
        <v>4.0599999999999996</v>
      </c>
      <c r="H29" s="57"/>
    </row>
    <row r="30" spans="2:8" x14ac:dyDescent="0.55000000000000004">
      <c r="E30" s="9" t="s">
        <v>251</v>
      </c>
      <c r="F30" s="57"/>
      <c r="G30" s="51" t="s">
        <v>252</v>
      </c>
      <c r="H30" s="57"/>
    </row>
  </sheetData>
  <sheetProtection algorithmName="SHA-512" hashValue="w1wOyJFbnESnRhkCjVko0FXsSXEDb/uS5Qk9MmOeVl52C0hI081WDWoWNjAoMKg0nLJlZdLzm2zGugzdPk+g+w==" saltValue="VR0M2r/L1Qesdktrolo/UQ==" spinCount="100000" sheet="1" objects="1" scenarios="1"/>
  <mergeCells count="28">
    <mergeCell ref="B18:H18"/>
    <mergeCell ref="B23:H23"/>
    <mergeCell ref="D4:E4"/>
    <mergeCell ref="B13:D13"/>
    <mergeCell ref="E10:H10"/>
    <mergeCell ref="E11:F11"/>
    <mergeCell ref="G11:H11"/>
    <mergeCell ref="B10:D11"/>
    <mergeCell ref="B12:H12"/>
    <mergeCell ref="B2:E2"/>
    <mergeCell ref="D5:E5"/>
    <mergeCell ref="D6:E6"/>
    <mergeCell ref="D7:E7"/>
    <mergeCell ref="D8:E8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สภาวะผู้นำและศักยภาพ</vt:lpstr>
      <vt:lpstr>วิสัยทัศน์และการวางกลยุทธ์</vt:lpstr>
      <vt:lpstr>การสอนงานและการมอบหมายงาน</vt:lpstr>
      <vt:lpstr>สรุปผล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Rattikarn Nawichai</cp:lastModifiedBy>
  <cp:lastPrinted>2025-01-09T16:48:01Z</cp:lastPrinted>
  <dcterms:created xsi:type="dcterms:W3CDTF">2025-01-08T06:15:01Z</dcterms:created>
  <dcterms:modified xsi:type="dcterms:W3CDTF">2025-03-26T10:00:37Z</dcterms:modified>
</cp:coreProperties>
</file>